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3" activeTab="13"/>
  </bookViews>
  <sheets>
    <sheet name="Good" sheetId="1" r:id="rId1"/>
    <sheet name="Evil" sheetId="2" r:id="rId2"/>
    <sheet name="inv_ElvenKingdoms" sheetId="3" r:id="rId3"/>
    <sheet name="inv_Arnor" sheetId="4" r:id="rId4"/>
    <sheet name="inv_Fellowship" sheetId="5" r:id="rId5"/>
    <sheet name="inv_KingdomOfRohan" sheetId="6" r:id="rId6"/>
    <sheet name="inv_GondorArnor" sheetId="7" r:id="rId7"/>
    <sheet name="inv_ForgottenKingdoms" sheetId="8" r:id="rId8"/>
    <sheet name="inv_DwarfHolds" sheetId="9" r:id="rId9"/>
    <sheet name="inv_MistyMountains" sheetId="10" r:id="rId10"/>
    <sheet name="inv_Mordor" sheetId="11" r:id="rId11"/>
    <sheet name="inv_Isengard" sheetId="12" r:id="rId12"/>
    <sheet name="inv_TheFallenRealms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<sst xmlns="http://schemas.openxmlformats.org/spreadsheetml/2006/main" count="497" uniqueCount="260">
  <si>
    <t>Army of Good</t>
  </si>
  <si>
    <t>Heroes</t>
  </si>
  <si>
    <t>Lurtz</t>
  </si>
  <si>
    <t>Points</t>
  </si>
  <si>
    <t>Picked</t>
  </si>
  <si>
    <t>Ugluk</t>
  </si>
  <si>
    <t>Vrasku</t>
  </si>
  <si>
    <t>Sharku</t>
  </si>
  <si>
    <t>+Shield</t>
  </si>
  <si>
    <t>Uruk Hai Captain</t>
  </si>
  <si>
    <t>+2 Handed Weapon</t>
  </si>
  <si>
    <t>+Orc Bow</t>
  </si>
  <si>
    <t>Warriors</t>
  </si>
  <si>
    <t>Uruk Hai Scout</t>
  </si>
  <si>
    <t>+shield</t>
  </si>
  <si>
    <t>+Banner</t>
  </si>
  <si>
    <t>Warg Rider</t>
  </si>
  <si>
    <t>+Throwing Spear</t>
  </si>
  <si>
    <t>Feral Uruk Hai</t>
  </si>
  <si>
    <t>Isengard Raiders</t>
  </si>
  <si>
    <t>Legions of the White Hand</t>
  </si>
  <si>
    <t>Saruman</t>
  </si>
  <si>
    <t>+Horse</t>
  </si>
  <si>
    <t>Grima Wormtongue</t>
  </si>
  <si>
    <t>Uruk Hai Shaman</t>
  </si>
  <si>
    <t>+Crossbow</t>
  </si>
  <si>
    <t>+Heavy Armour</t>
  </si>
  <si>
    <t>Uruk Hai Warrior</t>
  </si>
  <si>
    <t>Uruk Hai Berserker</t>
  </si>
  <si>
    <t>In Inventory</t>
  </si>
  <si>
    <t>+Pike</t>
  </si>
  <si>
    <t>Orc Warrior</t>
  </si>
  <si>
    <t>+Spear</t>
  </si>
  <si>
    <t>Isengard Troll</t>
  </si>
  <si>
    <t>Uruk Hai Siege Assault Ballista</t>
  </si>
  <si>
    <t>Uruk Hai Demolition Team</t>
  </si>
  <si>
    <t>+Flaming Brand</t>
  </si>
  <si>
    <t>+Uruk Hai Crew</t>
  </si>
  <si>
    <t>+Flaming Ammo</t>
  </si>
  <si>
    <t>+Superior Construction</t>
  </si>
  <si>
    <t>+Uruk Hai Engineer Captain</t>
  </si>
  <si>
    <t>Dunland</t>
  </si>
  <si>
    <t xml:space="preserve">Royalblood </t>
  </si>
  <si>
    <t>Dunlending Chieftan</t>
  </si>
  <si>
    <t>+Bow</t>
  </si>
  <si>
    <t>Wild Man Chieftan</t>
  </si>
  <si>
    <t>Dunlending Warrior</t>
  </si>
  <si>
    <t>Wild Man of Dunland</t>
  </si>
  <si>
    <t>Royalblood Huscarl</t>
  </si>
  <si>
    <t>Dunland Berserker</t>
  </si>
  <si>
    <t>Dunlending Horseman</t>
  </si>
  <si>
    <t>Arnor</t>
  </si>
  <si>
    <t>Arvedul</t>
  </si>
  <si>
    <t>Malbeth</t>
  </si>
  <si>
    <t>Captain of Arnor</t>
  </si>
  <si>
    <t>+Lance</t>
  </si>
  <si>
    <t>Dunedain</t>
  </si>
  <si>
    <t>Warrior of Arnor</t>
  </si>
  <si>
    <t>Ranger of Arnor</t>
  </si>
  <si>
    <t>Hobbit Archer</t>
  </si>
  <si>
    <t>The Grey Company</t>
  </si>
  <si>
    <t>Strider/Aragorn</t>
  </si>
  <si>
    <t>+Anduril</t>
  </si>
  <si>
    <t>+Elven Cloak</t>
  </si>
  <si>
    <t>+Armour</t>
  </si>
  <si>
    <t>Arathorn</t>
  </si>
  <si>
    <t>Halbarad</t>
  </si>
  <si>
    <t>+The Banner of Arwen Evenstar</t>
  </si>
  <si>
    <t>Ranger of the North</t>
  </si>
  <si>
    <t>Elladan and Elrohir</t>
  </si>
  <si>
    <t>+Elven Cloaks</t>
  </si>
  <si>
    <t>+Horses</t>
  </si>
  <si>
    <t>+Elf Bow</t>
  </si>
  <si>
    <t>+Armopur</t>
  </si>
  <si>
    <t>Allies</t>
  </si>
  <si>
    <t>Fellowship</t>
  </si>
  <si>
    <t>Rivendell</t>
  </si>
  <si>
    <t>The Grey Havens</t>
  </si>
  <si>
    <t>Lothlorien</t>
  </si>
  <si>
    <t>Thranduils Halls</t>
  </si>
  <si>
    <t>Fangorn</t>
  </si>
  <si>
    <t>Theodens Host</t>
  </si>
  <si>
    <t>The Tower of Echelion</t>
  </si>
  <si>
    <t>The Fiefdoms</t>
  </si>
  <si>
    <t>The Rangers of Ithilien</t>
  </si>
  <si>
    <t>The Dead of Dunharrow</t>
  </si>
  <si>
    <t>Durins Folk</t>
  </si>
  <si>
    <t>The Wanderers in the wild</t>
  </si>
  <si>
    <t>The Wizards</t>
  </si>
  <si>
    <t>The Guardians of the Carrock</t>
  </si>
  <si>
    <t>Minas Tirith</t>
  </si>
  <si>
    <t>Khazad-dum</t>
  </si>
  <si>
    <t>Armies of Evil</t>
  </si>
  <si>
    <t>Aragorn - Stryder - Foot</t>
  </si>
  <si>
    <t>Aragorn - Stryder - Mounted</t>
  </si>
  <si>
    <t>Uruk Hai - Pike</t>
  </si>
  <si>
    <t>Count</t>
  </si>
  <si>
    <t>Gandalf the Grey</t>
  </si>
  <si>
    <t>Gandalf The White - Foot</t>
  </si>
  <si>
    <t>Gandalf The White - Shadofax</t>
  </si>
  <si>
    <t>Uruk Hai - Flag Bearer</t>
  </si>
  <si>
    <t>Gimli</t>
  </si>
  <si>
    <t>Legolas - Foot</t>
  </si>
  <si>
    <t>Boromir - Foot</t>
  </si>
  <si>
    <t>Frodo</t>
  </si>
  <si>
    <t>Sam</t>
  </si>
  <si>
    <t>Merry</t>
  </si>
  <si>
    <t>Pippin</t>
  </si>
  <si>
    <t>Theoden - Mounted</t>
  </si>
  <si>
    <t>Theoden - Foot</t>
  </si>
  <si>
    <t>Gamling - Foot</t>
  </si>
  <si>
    <t>Eowyn - Foot</t>
  </si>
  <si>
    <t>Uruk Hai - Shield</t>
  </si>
  <si>
    <t xml:space="preserve">Uruk Hai </t>
  </si>
  <si>
    <t>Goblin - shield</t>
  </si>
  <si>
    <t>Goblin - archer</t>
  </si>
  <si>
    <t>Goblin - spear</t>
  </si>
  <si>
    <t>Uruk Hai Crossbow</t>
  </si>
  <si>
    <t>Berserker</t>
  </si>
  <si>
    <t>Rangers</t>
  </si>
  <si>
    <t>Archers</t>
  </si>
  <si>
    <t>Spear</t>
  </si>
  <si>
    <t>Sword/Axe</t>
  </si>
  <si>
    <t>Mounted</t>
  </si>
  <si>
    <t>Sword</t>
  </si>
  <si>
    <t>Bow</t>
  </si>
  <si>
    <t>Eomer - Mounted</t>
  </si>
  <si>
    <t>Galadhrim Banner Bearer</t>
  </si>
  <si>
    <t>Grishnakh</t>
  </si>
  <si>
    <t>Unpainted</t>
  </si>
  <si>
    <t>Total</t>
  </si>
  <si>
    <t>Foot</t>
  </si>
  <si>
    <t>Unit</t>
  </si>
  <si>
    <t>Monsters</t>
  </si>
  <si>
    <t>Aragorn - King of Gondor Mounted</t>
  </si>
  <si>
    <t>Tom Bombadil</t>
  </si>
  <si>
    <t>Radagast the Brown</t>
  </si>
  <si>
    <t>Bilbo Baggins</t>
  </si>
  <si>
    <t xml:space="preserve">Warriors of the Last Alliance </t>
  </si>
  <si>
    <t>Eomer - Foot</t>
  </si>
  <si>
    <t>Axe/Sword</t>
  </si>
  <si>
    <t>Grima</t>
  </si>
  <si>
    <t>Witch King</t>
  </si>
  <si>
    <t>Ringwraith - Foot</t>
  </si>
  <si>
    <t>Gollum</t>
  </si>
  <si>
    <t>uruk hai command</t>
  </si>
  <si>
    <t>Elrond</t>
  </si>
  <si>
    <t>Gil Galahad</t>
  </si>
  <si>
    <t>King of the dead</t>
  </si>
  <si>
    <t>Isildur foot</t>
  </si>
  <si>
    <t>Aragorn - King of Gondor foot</t>
  </si>
  <si>
    <t>Hasharin</t>
  </si>
  <si>
    <t>Hama - foot</t>
  </si>
  <si>
    <t>Denethor</t>
  </si>
  <si>
    <t>Armoured Boromir - foot</t>
  </si>
  <si>
    <t>Orc Command</t>
  </si>
  <si>
    <t>Imrahil - foot</t>
  </si>
  <si>
    <t>Balin</t>
  </si>
  <si>
    <t>Command</t>
  </si>
  <si>
    <t>Knight of minas tirith standard</t>
  </si>
  <si>
    <t>Theodred Mounted</t>
  </si>
  <si>
    <t>Armoured Boromir - Mounted</t>
  </si>
  <si>
    <t>Each</t>
  </si>
  <si>
    <t>Points Cost</t>
  </si>
  <si>
    <t>Faramir - Foot</t>
  </si>
  <si>
    <t>Sauron</t>
  </si>
  <si>
    <t>Mouth of Sauron - Foot</t>
  </si>
  <si>
    <t>Mouth of Sauron - Mounted</t>
  </si>
  <si>
    <t>Required for Army</t>
  </si>
  <si>
    <t>Rohan Royal Guard</t>
  </si>
  <si>
    <t>Gamling - Mounted</t>
  </si>
  <si>
    <t>Eowyn - Shield Maiden - Foot</t>
  </si>
  <si>
    <t>Eowyn - Shield Maiden - Mounted</t>
  </si>
  <si>
    <t>Captain of Rohan - Foot</t>
  </si>
  <si>
    <t>Captain of Rohan - Mounted</t>
  </si>
  <si>
    <t>Number</t>
  </si>
  <si>
    <t>Ownership</t>
  </si>
  <si>
    <t>Actual Costs</t>
  </si>
  <si>
    <t>GW</t>
  </si>
  <si>
    <t>Saving</t>
  </si>
  <si>
    <t>Actual</t>
  </si>
  <si>
    <t>Karvag</t>
  </si>
  <si>
    <t>292 points to replace the breaching units</t>
  </si>
  <si>
    <t>Bruk</t>
  </si>
  <si>
    <t>Goblin Drum</t>
  </si>
  <si>
    <t>Durburz</t>
  </si>
  <si>
    <t>Ghash</t>
  </si>
  <si>
    <t>Nushdrak</t>
  </si>
  <si>
    <t>Hashbaz</t>
  </si>
  <si>
    <t>Cave Troll</t>
  </si>
  <si>
    <t>(1 Mounted has banner)</t>
  </si>
  <si>
    <t>Morodr Trolls</t>
  </si>
  <si>
    <t>Mordor Orcs</t>
  </si>
  <si>
    <t>Orc shamen</t>
  </si>
  <si>
    <t>Orc Captain</t>
  </si>
  <si>
    <t>Farmair - Mounted</t>
  </si>
  <si>
    <t>Road to Rivendell</t>
  </si>
  <si>
    <t>Glorfindel</t>
  </si>
  <si>
    <t>Gildor Inglorion</t>
  </si>
  <si>
    <t>Aragorn/Strider</t>
  </si>
  <si>
    <t>Scouring of the Shire</t>
  </si>
  <si>
    <t>Defenders of the Shire</t>
  </si>
  <si>
    <t>Buckland Bounders</t>
  </si>
  <si>
    <t>Hobbit Archers</t>
  </si>
  <si>
    <t>Samwise - Mounted</t>
  </si>
  <si>
    <t>Paladin Took</t>
  </si>
  <si>
    <t>Pippin -Armoured</t>
  </si>
  <si>
    <t>Merry - Armoured</t>
  </si>
  <si>
    <t>Frodo - Mounted</t>
  </si>
  <si>
    <t>Bywater Militia</t>
  </si>
  <si>
    <t>Hobbit Militia</t>
  </si>
  <si>
    <t>Scourers of Tookland</t>
  </si>
  <si>
    <t>Shirrifs</t>
  </si>
  <si>
    <t>Hobbit Archer + horn</t>
  </si>
  <si>
    <t>Damrods Company</t>
  </si>
  <si>
    <t>Warriors of Minas Tirith - Spear + Shield</t>
  </si>
  <si>
    <t>Warrior of Minas Tirith - Banner</t>
  </si>
  <si>
    <t>Ithilien Scouts</t>
  </si>
  <si>
    <t>Ranges of Gonder</t>
  </si>
  <si>
    <t>Faramirs Guard</t>
  </si>
  <si>
    <t>Citadel Guards - Spear</t>
  </si>
  <si>
    <t>Damord</t>
  </si>
  <si>
    <t>Faramir + Bow</t>
  </si>
  <si>
    <t>Madrils Company</t>
  </si>
  <si>
    <t>Warriors of Minas Tirith - Sword &amp; Shield</t>
  </si>
  <si>
    <t>Warriors of Minas Tirith - Spear &amp; Shield</t>
  </si>
  <si>
    <t>Madril</t>
  </si>
  <si>
    <t>Damrod</t>
  </si>
  <si>
    <t>Gil-Galad</t>
  </si>
  <si>
    <t>Qty</t>
  </si>
  <si>
    <t>Mordor Troll Chieftan</t>
  </si>
  <si>
    <t>Uruk Hai + Pike</t>
  </si>
  <si>
    <t>Good</t>
  </si>
  <si>
    <t>Evil</t>
  </si>
  <si>
    <t>Balrog</t>
  </si>
  <si>
    <t>Banner</t>
  </si>
  <si>
    <t>Witch King on Fell Beast</t>
  </si>
  <si>
    <t>Extra Might</t>
  </si>
  <si>
    <t>Extra Will</t>
  </si>
  <si>
    <t>Extra Fate</t>
  </si>
  <si>
    <t>Flail</t>
  </si>
  <si>
    <t>Morgul Blade</t>
  </si>
  <si>
    <t>The One Ring</t>
  </si>
  <si>
    <t>Mumak of Harad</t>
  </si>
  <si>
    <t>Haradrim + bow</t>
  </si>
  <si>
    <t>Mordor Troll</t>
  </si>
  <si>
    <t>Rohan Warriors</t>
  </si>
  <si>
    <t>Theoden</t>
  </si>
  <si>
    <t>Shadowfax</t>
  </si>
  <si>
    <t>Gandalf</t>
  </si>
  <si>
    <t>Aragorn, King Elessar</t>
  </si>
  <si>
    <t>Armoured Horse</t>
  </si>
  <si>
    <t>Treebeard</t>
  </si>
  <si>
    <t>Eomer</t>
  </si>
  <si>
    <t>Horse</t>
  </si>
  <si>
    <t>Captain of Gondor</t>
  </si>
  <si>
    <t>Shield</t>
  </si>
  <si>
    <t>Gamling</t>
  </si>
  <si>
    <t>Royal Standard</t>
  </si>
  <si>
    <t>Uruk hai captain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</si>
</sst>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7" borderId="1" applyNumberFormat="0" applyAlignment="0" applyProtection="0"/>
    <xf numFmtId="0" fontId="12" fillId="0" borderId="6" applyNumberFormat="0" applyFill="0" applyAlignment="0" applyProtection="0"/>
    <xf numFmtId="0" fontId="2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4" borderId="0" xfId="47" applyAlignment="1">
      <alignment/>
    </xf>
    <xf numFmtId="0" fontId="2" fillId="22" borderId="0" xfId="54" applyAlignment="1">
      <alignment/>
    </xf>
    <xf numFmtId="0" fontId="3" fillId="20" borderId="10" xfId="56" applyBorder="1" applyAlignment="1">
      <alignment/>
    </xf>
    <xf numFmtId="0" fontId="2" fillId="22" borderId="11" xfId="54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3" fillId="20" borderId="12" xfId="56" applyBorder="1" applyAlignment="1">
      <alignment/>
    </xf>
    <xf numFmtId="0" fontId="2" fillId="22" borderId="13" xfId="54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3" fillId="20" borderId="14" xfId="56" applyBorder="1" applyAlignment="1">
      <alignment/>
    </xf>
    <xf numFmtId="0" fontId="2" fillId="22" borderId="15" xfId="54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22" borderId="16" xfId="54" applyBorder="1" applyAlignment="1">
      <alignment/>
    </xf>
    <xf numFmtId="0" fontId="0" fillId="0" borderId="16" xfId="0" applyBorder="1" applyAlignment="1">
      <alignment/>
    </xf>
    <xf numFmtId="0" fontId="2" fillId="22" borderId="17" xfId="54" applyBorder="1" applyAlignment="1">
      <alignment/>
    </xf>
    <xf numFmtId="0" fontId="0" fillId="0" borderId="18" xfId="0" applyBorder="1" applyAlignment="1">
      <alignment/>
    </xf>
    <xf numFmtId="0" fontId="3" fillId="20" borderId="17" xfId="56" applyBorder="1" applyAlignment="1">
      <alignment/>
    </xf>
    <xf numFmtId="0" fontId="0" fillId="10" borderId="11" xfId="23" applyBorder="1" applyAlignment="1">
      <alignment/>
    </xf>
    <xf numFmtId="0" fontId="0" fillId="10" borderId="13" xfId="23" applyBorder="1" applyAlignment="1">
      <alignment/>
    </xf>
    <xf numFmtId="0" fontId="0" fillId="10" borderId="16" xfId="23" applyBorder="1" applyAlignment="1">
      <alignment/>
    </xf>
    <xf numFmtId="0" fontId="0" fillId="10" borderId="0" xfId="23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4" fillId="23" borderId="25" xfId="55" applyFont="1" applyBorder="1" applyAlignment="1">
      <alignment/>
    </xf>
    <xf numFmtId="0" fontId="4" fillId="23" borderId="26" xfId="55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9.140625" style="0" bestFit="1" customWidth="1"/>
    <col min="2" max="2" width="6.57421875" style="0" bestFit="1" customWidth="1"/>
    <col min="3" max="3" width="11.7109375" style="0" bestFit="1" customWidth="1"/>
    <col min="4" max="4" width="6.8515625" style="0" bestFit="1" customWidth="1"/>
    <col min="6" max="6" width="15.57421875" style="0" bestFit="1" customWidth="1"/>
    <col min="7" max="7" width="6.57421875" style="0" bestFit="1" customWidth="1"/>
    <col min="8" max="8" width="11.7109375" style="0" bestFit="1" customWidth="1"/>
    <col min="9" max="9" width="6.8515625" style="0" bestFit="1" customWidth="1"/>
    <col min="11" max="11" width="26.8515625" style="0" bestFit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 t="s">
        <v>74</v>
      </c>
    </row>
    <row r="3" spans="1:11" ht="15">
      <c r="A3" s="24" t="s">
        <v>1</v>
      </c>
      <c r="B3" s="24" t="s">
        <v>3</v>
      </c>
      <c r="C3" s="24" t="s">
        <v>29</v>
      </c>
      <c r="D3" s="24" t="s">
        <v>4</v>
      </c>
      <c r="E3" s="24"/>
      <c r="F3" s="24" t="s">
        <v>12</v>
      </c>
      <c r="G3" s="24" t="s">
        <v>3</v>
      </c>
      <c r="H3" s="24" t="s">
        <v>29</v>
      </c>
      <c r="I3" s="24" t="s">
        <v>4</v>
      </c>
      <c r="J3" s="24"/>
      <c r="K3" s="24" t="s">
        <v>76</v>
      </c>
    </row>
    <row r="4" spans="1:11" ht="15">
      <c r="A4" t="s">
        <v>52</v>
      </c>
      <c r="B4">
        <v>70</v>
      </c>
      <c r="F4" t="s">
        <v>57</v>
      </c>
      <c r="G4">
        <v>8</v>
      </c>
      <c r="K4" t="s">
        <v>77</v>
      </c>
    </row>
    <row r="5" spans="1:11" ht="15">
      <c r="A5" t="s">
        <v>53</v>
      </c>
      <c r="B5">
        <v>75</v>
      </c>
      <c r="F5" s="1" t="s">
        <v>15</v>
      </c>
      <c r="G5">
        <v>30</v>
      </c>
      <c r="K5" t="s">
        <v>90</v>
      </c>
    </row>
    <row r="6" spans="1:11" ht="15">
      <c r="A6" t="s">
        <v>54</v>
      </c>
      <c r="B6">
        <v>50</v>
      </c>
      <c r="K6" t="s">
        <v>91</v>
      </c>
    </row>
    <row r="7" spans="1:7" ht="15">
      <c r="A7" s="1" t="s">
        <v>14</v>
      </c>
      <c r="B7">
        <v>5</v>
      </c>
      <c r="F7" t="s">
        <v>58</v>
      </c>
      <c r="G7">
        <v>8</v>
      </c>
    </row>
    <row r="8" spans="1:7" ht="15">
      <c r="A8" s="1" t="s">
        <v>44</v>
      </c>
      <c r="B8">
        <v>5</v>
      </c>
      <c r="F8" s="1" t="s">
        <v>32</v>
      </c>
      <c r="G8">
        <v>1</v>
      </c>
    </row>
    <row r="9" spans="1:2" ht="15">
      <c r="A9" s="1" t="s">
        <v>55</v>
      </c>
      <c r="B9">
        <v>5</v>
      </c>
    </row>
    <row r="10" spans="6:7" ht="15">
      <c r="F10" t="s">
        <v>59</v>
      </c>
      <c r="G10">
        <v>4</v>
      </c>
    </row>
    <row r="11" spans="1:2" ht="15">
      <c r="A11" t="s">
        <v>56</v>
      </c>
      <c r="B11">
        <v>24</v>
      </c>
    </row>
    <row r="12" spans="1:2" ht="15">
      <c r="A12" s="1" t="s">
        <v>32</v>
      </c>
      <c r="B12">
        <v>1</v>
      </c>
    </row>
    <row r="14" spans="1:11" ht="15">
      <c r="A14" s="3" t="s">
        <v>60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24" t="s">
        <v>1</v>
      </c>
      <c r="B15" s="24" t="s">
        <v>3</v>
      </c>
      <c r="C15" s="24" t="s">
        <v>29</v>
      </c>
      <c r="D15" s="24" t="s">
        <v>4</v>
      </c>
      <c r="E15" s="24"/>
      <c r="F15" s="24" t="s">
        <v>12</v>
      </c>
      <c r="G15" s="24" t="s">
        <v>3</v>
      </c>
      <c r="H15" s="24" t="s">
        <v>29</v>
      </c>
      <c r="I15" s="24" t="s">
        <v>4</v>
      </c>
      <c r="J15" s="24"/>
      <c r="K15" s="24" t="s">
        <v>74</v>
      </c>
    </row>
    <row r="16" spans="1:11" ht="15">
      <c r="A16" t="s">
        <v>61</v>
      </c>
      <c r="B16">
        <v>175</v>
      </c>
      <c r="F16" t="s">
        <v>58</v>
      </c>
      <c r="G16">
        <v>8</v>
      </c>
      <c r="K16" t="s">
        <v>75</v>
      </c>
    </row>
    <row r="17" spans="1:11" ht="15">
      <c r="A17" s="1" t="s">
        <v>62</v>
      </c>
      <c r="B17">
        <v>75</v>
      </c>
      <c r="F17" s="1" t="s">
        <v>32</v>
      </c>
      <c r="G17">
        <v>1</v>
      </c>
      <c r="K17" t="s">
        <v>76</v>
      </c>
    </row>
    <row r="18" spans="1:11" ht="15">
      <c r="A18" s="1" t="s">
        <v>63</v>
      </c>
      <c r="B18">
        <v>10</v>
      </c>
      <c r="K18" t="s">
        <v>77</v>
      </c>
    </row>
    <row r="19" spans="1:11" ht="15">
      <c r="A19" s="1" t="s">
        <v>64</v>
      </c>
      <c r="B19">
        <v>5</v>
      </c>
      <c r="K19" t="s">
        <v>78</v>
      </c>
    </row>
    <row r="20" spans="1:11" ht="15">
      <c r="A20" s="1" t="s">
        <v>22</v>
      </c>
      <c r="B20">
        <v>10</v>
      </c>
      <c r="K20" t="s">
        <v>79</v>
      </c>
    </row>
    <row r="21" ht="15">
      <c r="K21" t="s">
        <v>80</v>
      </c>
    </row>
    <row r="22" spans="1:11" ht="15">
      <c r="A22" t="s">
        <v>65</v>
      </c>
      <c r="B22">
        <v>75</v>
      </c>
      <c r="K22" t="s">
        <v>81</v>
      </c>
    </row>
    <row r="23" ht="15">
      <c r="K23" t="s">
        <v>82</v>
      </c>
    </row>
    <row r="24" spans="1:11" ht="15">
      <c r="A24" t="s">
        <v>66</v>
      </c>
      <c r="B24">
        <v>65</v>
      </c>
      <c r="K24" t="s">
        <v>83</v>
      </c>
    </row>
    <row r="25" spans="1:11" ht="15">
      <c r="A25" s="1" t="s">
        <v>32</v>
      </c>
      <c r="B25">
        <v>1</v>
      </c>
      <c r="K25" t="s">
        <v>84</v>
      </c>
    </row>
    <row r="26" spans="1:11" ht="15">
      <c r="A26" s="1" t="s">
        <v>22</v>
      </c>
      <c r="B26">
        <v>10</v>
      </c>
      <c r="K26" t="s">
        <v>85</v>
      </c>
    </row>
    <row r="27" spans="1:11" ht="15">
      <c r="A27" s="1" t="s">
        <v>67</v>
      </c>
      <c r="B27">
        <v>60</v>
      </c>
      <c r="K27" t="s">
        <v>86</v>
      </c>
    </row>
    <row r="28" ht="15">
      <c r="K28" t="s">
        <v>87</v>
      </c>
    </row>
    <row r="29" spans="1:11" ht="15">
      <c r="A29" t="s">
        <v>68</v>
      </c>
      <c r="B29">
        <v>25</v>
      </c>
      <c r="K29" t="s">
        <v>88</v>
      </c>
    </row>
    <row r="30" spans="1:11" ht="15">
      <c r="A30" s="1" t="s">
        <v>32</v>
      </c>
      <c r="B30">
        <v>1</v>
      </c>
      <c r="K30" t="s">
        <v>89</v>
      </c>
    </row>
    <row r="31" spans="1:2" ht="15">
      <c r="A31" s="1" t="s">
        <v>22</v>
      </c>
      <c r="B31">
        <v>6</v>
      </c>
    </row>
    <row r="33" spans="1:2" ht="15">
      <c r="A33" t="s">
        <v>56</v>
      </c>
      <c r="B33">
        <v>24</v>
      </c>
    </row>
    <row r="34" spans="1:2" ht="15">
      <c r="A34" s="1" t="s">
        <v>32</v>
      </c>
      <c r="B34">
        <v>1</v>
      </c>
    </row>
    <row r="36" spans="1:2" ht="15">
      <c r="A36" t="s">
        <v>69</v>
      </c>
      <c r="B36">
        <v>140</v>
      </c>
    </row>
    <row r="37" spans="1:2" ht="15">
      <c r="A37" s="1" t="s">
        <v>70</v>
      </c>
      <c r="B37">
        <v>20</v>
      </c>
    </row>
    <row r="38" spans="1:2" ht="15">
      <c r="A38" s="1" t="s">
        <v>71</v>
      </c>
      <c r="B38">
        <v>10</v>
      </c>
    </row>
    <row r="39" spans="1:2" ht="15">
      <c r="A39" s="1" t="s">
        <v>72</v>
      </c>
      <c r="B39">
        <v>10</v>
      </c>
    </row>
    <row r="40" spans="1:2" ht="15">
      <c r="A40" s="1" t="s">
        <v>73</v>
      </c>
      <c r="B4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2" sqref="A12:B14"/>
    </sheetView>
  </sheetViews>
  <sheetFormatPr defaultColWidth="9.140625" defaultRowHeight="15"/>
  <cols>
    <col min="1" max="1" width="14.14062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</cols>
  <sheetData>
    <row r="1" spans="1:11" ht="15">
      <c r="A1" t="s">
        <v>132</v>
      </c>
      <c r="B1" t="s">
        <v>96</v>
      </c>
      <c r="C1" t="s">
        <v>129</v>
      </c>
      <c r="D1" t="s">
        <v>130</v>
      </c>
      <c r="E1" s="39" t="s">
        <v>163</v>
      </c>
      <c r="F1" s="39"/>
      <c r="G1" s="39" t="s">
        <v>168</v>
      </c>
      <c r="H1" s="39"/>
      <c r="I1" s="39" t="s">
        <v>177</v>
      </c>
      <c r="J1" s="39"/>
      <c r="K1" s="39"/>
    </row>
    <row r="2" spans="1:11" ht="15">
      <c r="A2" t="s">
        <v>1</v>
      </c>
      <c r="E2" t="s">
        <v>162</v>
      </c>
      <c r="F2" t="s">
        <v>130</v>
      </c>
      <c r="G2" t="s">
        <v>175</v>
      </c>
      <c r="H2" t="s">
        <v>176</v>
      </c>
      <c r="I2" t="s">
        <v>178</v>
      </c>
      <c r="J2" t="s">
        <v>180</v>
      </c>
      <c r="K2" t="s">
        <v>179</v>
      </c>
    </row>
    <row r="4" spans="1:7" ht="15">
      <c r="A4" t="s">
        <v>183</v>
      </c>
      <c r="G4">
        <v>1</v>
      </c>
    </row>
    <row r="5" spans="1:7" ht="15">
      <c r="A5" t="s">
        <v>184</v>
      </c>
      <c r="G5">
        <v>1</v>
      </c>
    </row>
    <row r="6" spans="1:7" ht="15">
      <c r="A6" t="s">
        <v>185</v>
      </c>
      <c r="G6">
        <v>1</v>
      </c>
    </row>
    <row r="7" spans="1:7" ht="15">
      <c r="A7" t="s">
        <v>186</v>
      </c>
      <c r="G7">
        <v>1</v>
      </c>
    </row>
    <row r="8" spans="1:7" ht="15">
      <c r="A8" t="s">
        <v>187</v>
      </c>
      <c r="G8">
        <v>1</v>
      </c>
    </row>
    <row r="9" spans="1:7" ht="15">
      <c r="A9" t="s">
        <v>188</v>
      </c>
      <c r="G9">
        <v>1</v>
      </c>
    </row>
    <row r="11" ht="15">
      <c r="A11" t="s">
        <v>12</v>
      </c>
    </row>
    <row r="12" spans="1:7" ht="15">
      <c r="A12" t="s">
        <v>114</v>
      </c>
      <c r="B12">
        <v>4</v>
      </c>
      <c r="C12">
        <v>8</v>
      </c>
      <c r="D12">
        <f>B12+C12</f>
        <v>12</v>
      </c>
      <c r="E12">
        <v>5</v>
      </c>
      <c r="G12">
        <v>12</v>
      </c>
    </row>
    <row r="13" spans="1:7" ht="15">
      <c r="A13" t="s">
        <v>115</v>
      </c>
      <c r="B13">
        <v>4</v>
      </c>
      <c r="C13">
        <v>8</v>
      </c>
      <c r="D13">
        <f>B13+C13</f>
        <v>12</v>
      </c>
      <c r="E13">
        <v>5</v>
      </c>
      <c r="G13">
        <v>11</v>
      </c>
    </row>
    <row r="14" spans="1:7" ht="15">
      <c r="A14" t="s">
        <v>116</v>
      </c>
      <c r="B14">
        <v>4</v>
      </c>
      <c r="C14">
        <v>8</v>
      </c>
      <c r="D14">
        <f>B14+C14</f>
        <v>12</v>
      </c>
      <c r="E14">
        <v>5</v>
      </c>
      <c r="G14">
        <v>12</v>
      </c>
    </row>
    <row r="16" spans="1:7" ht="15">
      <c r="A16" t="s">
        <v>189</v>
      </c>
      <c r="B16">
        <v>2</v>
      </c>
      <c r="C16">
        <v>1</v>
      </c>
      <c r="D16">
        <f>B16+C16</f>
        <v>3</v>
      </c>
      <c r="G16">
        <v>3</v>
      </c>
    </row>
  </sheetData>
  <sheetProtection/>
  <mergeCells count="3">
    <mergeCell ref="E1:F1"/>
    <mergeCell ref="G1:H1"/>
    <mergeCell ref="I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6.7109375" style="0" customWidth="1"/>
    <col min="2" max="2" width="6.28125" style="0" bestFit="1" customWidth="1"/>
    <col min="3" max="3" width="10.28125" style="0" bestFit="1" customWidth="1"/>
    <col min="4" max="4" width="5.421875" style="0" bestFit="1" customWidth="1"/>
  </cols>
  <sheetData>
    <row r="1" spans="1:4" ht="15">
      <c r="A1" t="s">
        <v>132</v>
      </c>
      <c r="B1" t="s">
        <v>96</v>
      </c>
      <c r="C1" t="s">
        <v>129</v>
      </c>
      <c r="D1" t="s">
        <v>130</v>
      </c>
    </row>
    <row r="3" ht="15">
      <c r="A3" t="s">
        <v>1</v>
      </c>
    </row>
    <row r="4" spans="1:4" ht="15">
      <c r="A4" t="s">
        <v>142</v>
      </c>
      <c r="C4">
        <v>2</v>
      </c>
      <c r="D4">
        <f aca="true" t="shared" si="0" ref="D4:D9">B4+C4</f>
        <v>2</v>
      </c>
    </row>
    <row r="5" spans="1:4" ht="15">
      <c r="A5" t="s">
        <v>143</v>
      </c>
      <c r="C5">
        <v>1</v>
      </c>
      <c r="D5">
        <f t="shared" si="0"/>
        <v>1</v>
      </c>
    </row>
    <row r="6" spans="1:4" ht="15">
      <c r="A6" t="s">
        <v>144</v>
      </c>
      <c r="C6">
        <v>1</v>
      </c>
      <c r="D6">
        <f t="shared" si="0"/>
        <v>1</v>
      </c>
    </row>
    <row r="7" spans="1:4" ht="15">
      <c r="A7" t="s">
        <v>128</v>
      </c>
      <c r="C7">
        <v>1</v>
      </c>
      <c r="D7">
        <f t="shared" si="0"/>
        <v>1</v>
      </c>
    </row>
    <row r="8" spans="1:4" ht="15">
      <c r="A8" t="s">
        <v>155</v>
      </c>
      <c r="C8">
        <v>1</v>
      </c>
      <c r="D8">
        <f t="shared" si="0"/>
        <v>1</v>
      </c>
    </row>
    <row r="9" spans="1:4" ht="15">
      <c r="A9" t="s">
        <v>194</v>
      </c>
      <c r="C9">
        <v>1</v>
      </c>
      <c r="D9">
        <f t="shared" si="0"/>
        <v>1</v>
      </c>
    </row>
    <row r="11" ht="15">
      <c r="A11" t="s">
        <v>12</v>
      </c>
    </row>
    <row r="12" ht="15">
      <c r="A12" t="s">
        <v>192</v>
      </c>
    </row>
    <row r="13" spans="1:4" ht="15">
      <c r="A13" t="s">
        <v>140</v>
      </c>
      <c r="C13">
        <v>6</v>
      </c>
      <c r="D13">
        <f>B13+C13</f>
        <v>6</v>
      </c>
    </row>
    <row r="14" spans="1:4" ht="15">
      <c r="A14" t="s">
        <v>121</v>
      </c>
      <c r="C14">
        <v>4</v>
      </c>
      <c r="D14">
        <f>B14+C14</f>
        <v>4</v>
      </c>
    </row>
    <row r="15" spans="1:4" ht="15">
      <c r="A15" t="s">
        <v>125</v>
      </c>
      <c r="C15">
        <v>2</v>
      </c>
      <c r="D15">
        <f>B15+C15</f>
        <v>2</v>
      </c>
    </row>
    <row r="17" ht="15">
      <c r="A17" t="s">
        <v>133</v>
      </c>
    </row>
    <row r="18" spans="1:4" ht="15">
      <c r="A18" t="s">
        <v>191</v>
      </c>
      <c r="B18">
        <v>1</v>
      </c>
      <c r="D18">
        <f>B18+C18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6.0039062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  <col min="5" max="5" width="5.00390625" style="0" bestFit="1" customWidth="1"/>
    <col min="6" max="6" width="5.421875" style="0" bestFit="1" customWidth="1"/>
    <col min="7" max="7" width="8.28125" style="0" bestFit="1" customWidth="1"/>
    <col min="8" max="8" width="10.7109375" style="0" bestFit="1" customWidth="1"/>
    <col min="9" max="9" width="4.7109375" style="0" bestFit="1" customWidth="1"/>
    <col min="10" max="10" width="6.57421875" style="0" bestFit="1" customWidth="1"/>
    <col min="11" max="11" width="6.7109375" style="0" bestFit="1" customWidth="1"/>
  </cols>
  <sheetData>
    <row r="1" spans="5:11" ht="15">
      <c r="E1" s="39" t="s">
        <v>163</v>
      </c>
      <c r="F1" s="39"/>
      <c r="G1" s="39" t="s">
        <v>168</v>
      </c>
      <c r="H1" s="39"/>
      <c r="I1" s="39" t="s">
        <v>177</v>
      </c>
      <c r="J1" s="39"/>
      <c r="K1" s="39"/>
    </row>
    <row r="2" spans="1:11" ht="15">
      <c r="A2" t="s">
        <v>132</v>
      </c>
      <c r="B2" t="s">
        <v>96</v>
      </c>
      <c r="C2" t="s">
        <v>129</v>
      </c>
      <c r="D2" t="s">
        <v>130</v>
      </c>
      <c r="E2" t="s">
        <v>162</v>
      </c>
      <c r="F2" t="s">
        <v>130</v>
      </c>
      <c r="G2" t="s">
        <v>175</v>
      </c>
      <c r="H2" t="s">
        <v>176</v>
      </c>
      <c r="I2" t="s">
        <v>178</v>
      </c>
      <c r="J2" t="s">
        <v>180</v>
      </c>
      <c r="K2" t="s">
        <v>179</v>
      </c>
    </row>
    <row r="4" spans="1:10" ht="15">
      <c r="A4" t="s">
        <v>1</v>
      </c>
      <c r="J4" t="s">
        <v>182</v>
      </c>
    </row>
    <row r="5" spans="1:8" ht="15">
      <c r="A5" t="s">
        <v>165</v>
      </c>
      <c r="C5">
        <v>1</v>
      </c>
      <c r="D5">
        <f aca="true" t="shared" si="0" ref="D5:D11">B5+C5</f>
        <v>1</v>
      </c>
      <c r="E5">
        <v>375</v>
      </c>
      <c r="F5">
        <f>D5*E5</f>
        <v>375</v>
      </c>
      <c r="H5" t="str">
        <f>IF(D5-G5&gt;=0,"Owned","To Buy")</f>
        <v>Owned</v>
      </c>
    </row>
    <row r="6" spans="1:8" ht="15">
      <c r="A6" t="s">
        <v>166</v>
      </c>
      <c r="C6">
        <v>1</v>
      </c>
      <c r="D6">
        <f t="shared" si="0"/>
        <v>1</v>
      </c>
      <c r="E6">
        <v>60</v>
      </c>
      <c r="F6">
        <f aca="true" t="shared" si="1" ref="F6:F12">D6*E6</f>
        <v>60</v>
      </c>
      <c r="H6" t="str">
        <f>IF(D6-G6&gt;=0,"Owned","To Buy")</f>
        <v>Owned</v>
      </c>
    </row>
    <row r="7" spans="1:8" ht="15">
      <c r="A7" t="s">
        <v>167</v>
      </c>
      <c r="C7">
        <v>1</v>
      </c>
      <c r="D7">
        <v>1</v>
      </c>
      <c r="E7">
        <v>75</v>
      </c>
      <c r="F7">
        <f t="shared" si="1"/>
        <v>75</v>
      </c>
      <c r="H7" t="str">
        <f>IF(D7-G7&gt;=0,"Owned","To Buy")</f>
        <v>Owned</v>
      </c>
    </row>
    <row r="8" spans="1:8" ht="15">
      <c r="A8" t="s">
        <v>128</v>
      </c>
      <c r="B8">
        <v>1</v>
      </c>
      <c r="D8">
        <f t="shared" si="0"/>
        <v>1</v>
      </c>
      <c r="E8">
        <v>60</v>
      </c>
      <c r="F8">
        <f t="shared" si="1"/>
        <v>60</v>
      </c>
      <c r="G8">
        <v>1</v>
      </c>
      <c r="H8" t="str">
        <f aca="true" t="shared" si="2" ref="H8:H13">IF(D8-G8&gt;=0,"Owned","To Buy")</f>
        <v>Owned</v>
      </c>
    </row>
    <row r="9" spans="1:8" ht="15">
      <c r="A9" t="s">
        <v>21</v>
      </c>
      <c r="B9">
        <v>1</v>
      </c>
      <c r="D9">
        <f t="shared" si="0"/>
        <v>1</v>
      </c>
      <c r="E9">
        <v>170</v>
      </c>
      <c r="F9">
        <f t="shared" si="1"/>
        <v>170</v>
      </c>
      <c r="G9">
        <v>1</v>
      </c>
      <c r="H9" t="str">
        <f t="shared" si="2"/>
        <v>Owned</v>
      </c>
    </row>
    <row r="10" spans="1:8" ht="15">
      <c r="A10" t="s">
        <v>141</v>
      </c>
      <c r="C10">
        <v>1</v>
      </c>
      <c r="D10">
        <f t="shared" si="0"/>
        <v>1</v>
      </c>
      <c r="E10">
        <v>25</v>
      </c>
      <c r="F10">
        <f t="shared" si="1"/>
        <v>25</v>
      </c>
      <c r="G10">
        <v>1</v>
      </c>
      <c r="H10" t="str">
        <f t="shared" si="2"/>
        <v>Owned</v>
      </c>
    </row>
    <row r="11" spans="1:8" ht="15">
      <c r="A11" t="s">
        <v>5</v>
      </c>
      <c r="C11">
        <v>1</v>
      </c>
      <c r="D11">
        <f t="shared" si="0"/>
        <v>1</v>
      </c>
      <c r="E11">
        <v>55</v>
      </c>
      <c r="F11">
        <f t="shared" si="1"/>
        <v>55</v>
      </c>
      <c r="H11" t="str">
        <f t="shared" si="2"/>
        <v>Owned</v>
      </c>
    </row>
    <row r="12" spans="1:8" ht="15">
      <c r="A12" t="s">
        <v>193</v>
      </c>
      <c r="C12">
        <v>1</v>
      </c>
      <c r="D12">
        <f>B12+C12</f>
        <v>1</v>
      </c>
      <c r="E12">
        <v>50</v>
      </c>
      <c r="F12">
        <f t="shared" si="1"/>
        <v>50</v>
      </c>
      <c r="G12">
        <v>1</v>
      </c>
      <c r="H12" t="str">
        <f t="shared" si="2"/>
        <v>Owned</v>
      </c>
    </row>
    <row r="13" spans="1:8" ht="15">
      <c r="A13" t="s">
        <v>181</v>
      </c>
      <c r="B13">
        <v>0</v>
      </c>
      <c r="D13">
        <f>B13+C13</f>
        <v>0</v>
      </c>
      <c r="G13">
        <v>1</v>
      </c>
      <c r="H13" t="str">
        <f t="shared" si="2"/>
        <v>To Buy</v>
      </c>
    </row>
    <row r="15" ht="15">
      <c r="A15" t="s">
        <v>12</v>
      </c>
    </row>
    <row r="16" spans="1:8" ht="15">
      <c r="A16" t="s">
        <v>95</v>
      </c>
      <c r="B16">
        <v>40</v>
      </c>
      <c r="C16">
        <v>4</v>
      </c>
      <c r="D16">
        <f aca="true" t="shared" si="3" ref="D16:D23">B16+C16</f>
        <v>44</v>
      </c>
      <c r="E16">
        <v>10</v>
      </c>
      <c r="F16">
        <f aca="true" t="shared" si="4" ref="F16:F23">D16*E16</f>
        <v>440</v>
      </c>
      <c r="G16">
        <v>17</v>
      </c>
      <c r="H16" t="str">
        <f aca="true" t="shared" si="5" ref="H16:H25">IF(D16-G16&gt;=0,"Owned","To Buy")</f>
        <v>Owned</v>
      </c>
    </row>
    <row r="17" spans="1:9" ht="15">
      <c r="A17" t="s">
        <v>100</v>
      </c>
      <c r="B17">
        <v>2</v>
      </c>
      <c r="D17">
        <f t="shared" si="3"/>
        <v>2</v>
      </c>
      <c r="E17">
        <v>39</v>
      </c>
      <c r="F17">
        <f t="shared" si="4"/>
        <v>78</v>
      </c>
      <c r="G17">
        <v>1</v>
      </c>
      <c r="H17" t="str">
        <f t="shared" si="5"/>
        <v>Owned</v>
      </c>
      <c r="I17">
        <v>39</v>
      </c>
    </row>
    <row r="18" spans="1:8" ht="15">
      <c r="A18" t="s">
        <v>112</v>
      </c>
      <c r="B18">
        <v>38</v>
      </c>
      <c r="D18">
        <f t="shared" si="3"/>
        <v>38</v>
      </c>
      <c r="E18">
        <v>10</v>
      </c>
      <c r="F18">
        <f t="shared" si="4"/>
        <v>380</v>
      </c>
      <c r="G18">
        <v>20</v>
      </c>
      <c r="H18" t="str">
        <f t="shared" si="5"/>
        <v>Owned</v>
      </c>
    </row>
    <row r="19" spans="1:8" ht="15">
      <c r="A19" t="s">
        <v>113</v>
      </c>
      <c r="B19">
        <v>5</v>
      </c>
      <c r="D19">
        <f t="shared" si="3"/>
        <v>5</v>
      </c>
      <c r="E19">
        <v>9</v>
      </c>
      <c r="F19">
        <f t="shared" si="4"/>
        <v>45</v>
      </c>
      <c r="H19" t="str">
        <f t="shared" si="5"/>
        <v>Owned</v>
      </c>
    </row>
    <row r="20" spans="1:8" ht="15">
      <c r="A20" t="s">
        <v>9</v>
      </c>
      <c r="B20">
        <v>3</v>
      </c>
      <c r="D20">
        <f t="shared" si="3"/>
        <v>3</v>
      </c>
      <c r="E20">
        <v>50</v>
      </c>
      <c r="F20">
        <f t="shared" si="4"/>
        <v>150</v>
      </c>
      <c r="G20">
        <v>1</v>
      </c>
      <c r="H20" t="str">
        <f t="shared" si="5"/>
        <v>Owned</v>
      </c>
    </row>
    <row r="21" spans="1:8" ht="15">
      <c r="A21" t="s">
        <v>117</v>
      </c>
      <c r="B21">
        <v>9</v>
      </c>
      <c r="C21">
        <v>3</v>
      </c>
      <c r="D21">
        <f t="shared" si="3"/>
        <v>12</v>
      </c>
      <c r="E21">
        <v>11</v>
      </c>
      <c r="F21">
        <f t="shared" si="4"/>
        <v>132</v>
      </c>
      <c r="G21">
        <v>12</v>
      </c>
      <c r="H21" t="str">
        <f>IF(D21-G21&gt;=0,"Owned",CONCATENATE(G21-D21," To Buy"))</f>
        <v>Owned</v>
      </c>
    </row>
    <row r="22" spans="1:8" ht="15">
      <c r="A22" t="s">
        <v>118</v>
      </c>
      <c r="B22">
        <v>6</v>
      </c>
      <c r="C22">
        <v>2</v>
      </c>
      <c r="D22">
        <f t="shared" si="3"/>
        <v>8</v>
      </c>
      <c r="E22">
        <v>15</v>
      </c>
      <c r="F22">
        <f t="shared" si="4"/>
        <v>120</v>
      </c>
      <c r="G22">
        <v>8</v>
      </c>
      <c r="H22" t="str">
        <f t="shared" si="5"/>
        <v>Owned</v>
      </c>
    </row>
    <row r="23" spans="1:8" ht="15">
      <c r="A23" t="s">
        <v>145</v>
      </c>
      <c r="C23">
        <v>1</v>
      </c>
      <c r="D23">
        <f t="shared" si="3"/>
        <v>1</v>
      </c>
      <c r="E23">
        <v>50</v>
      </c>
      <c r="F23">
        <f t="shared" si="4"/>
        <v>50</v>
      </c>
      <c r="H23" t="str">
        <f t="shared" si="5"/>
        <v>Owned</v>
      </c>
    </row>
    <row r="25" spans="1:9" ht="15">
      <c r="A25" t="s">
        <v>33</v>
      </c>
      <c r="E25">
        <v>110</v>
      </c>
      <c r="G25">
        <v>2</v>
      </c>
      <c r="H25" t="str">
        <f t="shared" si="5"/>
        <v>To Buy</v>
      </c>
      <c r="I25">
        <v>220</v>
      </c>
    </row>
  </sheetData>
  <sheetProtection/>
  <mergeCells count="3">
    <mergeCell ref="E1:F1"/>
    <mergeCell ref="G1:H1"/>
    <mergeCell ref="I1:K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4" ht="15">
      <c r="A1" t="s">
        <v>132</v>
      </c>
      <c r="B1" t="s">
        <v>96</v>
      </c>
      <c r="C1" t="s">
        <v>129</v>
      </c>
      <c r="D1" t="s">
        <v>130</v>
      </c>
    </row>
    <row r="3" ht="15">
      <c r="A3" t="s">
        <v>1</v>
      </c>
    </row>
    <row r="4" spans="1:4" ht="15">
      <c r="A4" t="s">
        <v>151</v>
      </c>
      <c r="C4">
        <v>1</v>
      </c>
      <c r="D4">
        <f>B4+C4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22.7109375" style="0" bestFit="1" customWidth="1"/>
    <col min="2" max="2" width="4.140625" style="0" bestFit="1" customWidth="1"/>
    <col min="3" max="3" width="6.57421875" style="0" bestFit="1" customWidth="1"/>
    <col min="4" max="4" width="5.421875" style="0" bestFit="1" customWidth="1"/>
    <col min="6" max="6" width="19.7109375" style="0" bestFit="1" customWidth="1"/>
    <col min="7" max="7" width="4.140625" style="0" bestFit="1" customWidth="1"/>
    <col min="8" max="8" width="6.57421875" style="0" bestFit="1" customWidth="1"/>
    <col min="9" max="9" width="5.421875" style="0" bestFit="1" customWidth="1"/>
  </cols>
  <sheetData>
    <row r="1" spans="1:9" ht="15.75" thickBot="1">
      <c r="A1" s="36" t="s">
        <v>233</v>
      </c>
      <c r="B1" s="37" t="s">
        <v>229</v>
      </c>
      <c r="C1" s="37" t="s">
        <v>3</v>
      </c>
      <c r="D1" s="38" t="s">
        <v>130</v>
      </c>
      <c r="F1" s="36" t="s">
        <v>232</v>
      </c>
      <c r="G1" s="37" t="s">
        <v>229</v>
      </c>
      <c r="H1" s="37" t="s">
        <v>3</v>
      </c>
      <c r="I1" s="38" t="s">
        <v>130</v>
      </c>
    </row>
    <row r="2" spans="1:9" ht="15">
      <c r="A2" s="27" t="s">
        <v>165</v>
      </c>
      <c r="B2" s="15">
        <v>1</v>
      </c>
      <c r="C2" s="15">
        <v>375</v>
      </c>
      <c r="D2" s="29">
        <f>B2*C2</f>
        <v>375</v>
      </c>
      <c r="F2" s="27" t="s">
        <v>246</v>
      </c>
      <c r="G2" s="15"/>
      <c r="H2" s="15"/>
      <c r="I2" s="29"/>
    </row>
    <row r="3" spans="1:9" ht="15">
      <c r="A3" s="26" t="s">
        <v>242</v>
      </c>
      <c r="B3" s="15">
        <v>1</v>
      </c>
      <c r="C3" s="15">
        <v>75</v>
      </c>
      <c r="D3" s="29">
        <f>B3*C3</f>
        <v>75</v>
      </c>
      <c r="F3" s="26" t="s">
        <v>120</v>
      </c>
      <c r="G3" s="15">
        <v>4</v>
      </c>
      <c r="H3" s="15">
        <v>13</v>
      </c>
      <c r="I3" s="29">
        <f aca="true" t="shared" si="0" ref="I3:I9">G3*H3</f>
        <v>52</v>
      </c>
    </row>
    <row r="4" spans="1:9" ht="15">
      <c r="A4" s="26"/>
      <c r="B4" s="15"/>
      <c r="C4" s="15"/>
      <c r="D4" s="29"/>
      <c r="F4" s="26" t="s">
        <v>122</v>
      </c>
      <c r="G4" s="15">
        <v>4</v>
      </c>
      <c r="H4" s="15">
        <v>13</v>
      </c>
      <c r="I4" s="29">
        <f t="shared" si="0"/>
        <v>52</v>
      </c>
    </row>
    <row r="5" spans="1:9" ht="15">
      <c r="A5" s="27" t="s">
        <v>236</v>
      </c>
      <c r="B5" s="15">
        <v>1</v>
      </c>
      <c r="C5" s="15">
        <v>120</v>
      </c>
      <c r="D5" s="29">
        <f aca="true" t="shared" si="1" ref="D5:D12">B5*C5</f>
        <v>120</v>
      </c>
      <c r="F5" s="26" t="s">
        <v>121</v>
      </c>
      <c r="G5" s="15">
        <v>4</v>
      </c>
      <c r="H5" s="15">
        <v>15</v>
      </c>
      <c r="I5" s="29">
        <f t="shared" si="0"/>
        <v>60</v>
      </c>
    </row>
    <row r="6" spans="1:9" ht="15">
      <c r="A6" s="26" t="s">
        <v>237</v>
      </c>
      <c r="B6" s="15">
        <v>3</v>
      </c>
      <c r="C6" s="15">
        <v>5</v>
      </c>
      <c r="D6" s="29">
        <f t="shared" si="1"/>
        <v>15</v>
      </c>
      <c r="F6" s="27" t="s">
        <v>247</v>
      </c>
      <c r="G6" s="15">
        <v>1</v>
      </c>
      <c r="H6" s="15">
        <v>95</v>
      </c>
      <c r="I6" s="29">
        <f t="shared" si="0"/>
        <v>95</v>
      </c>
    </row>
    <row r="7" spans="1:9" ht="15">
      <c r="A7" s="26" t="s">
        <v>238</v>
      </c>
      <c r="B7" s="15">
        <v>6</v>
      </c>
      <c r="C7" s="15">
        <v>5</v>
      </c>
      <c r="D7" s="29">
        <f t="shared" si="1"/>
        <v>30</v>
      </c>
      <c r="F7" s="27" t="s">
        <v>257</v>
      </c>
      <c r="G7" s="15">
        <v>1</v>
      </c>
      <c r="H7" s="15">
        <v>50</v>
      </c>
      <c r="I7" s="29">
        <f t="shared" si="0"/>
        <v>50</v>
      </c>
    </row>
    <row r="8" spans="1:9" ht="15">
      <c r="A8" s="26" t="s">
        <v>239</v>
      </c>
      <c r="B8" s="15">
        <v>3</v>
      </c>
      <c r="C8" s="15">
        <v>5</v>
      </c>
      <c r="D8" s="29">
        <f t="shared" si="1"/>
        <v>15</v>
      </c>
      <c r="F8" s="33" t="s">
        <v>254</v>
      </c>
      <c r="G8" s="31">
        <v>1</v>
      </c>
      <c r="H8" s="31">
        <v>10</v>
      </c>
      <c r="I8" s="32">
        <f t="shared" si="0"/>
        <v>10</v>
      </c>
    </row>
    <row r="9" spans="1:9" ht="15">
      <c r="A9" s="26" t="s">
        <v>240</v>
      </c>
      <c r="B9" s="15">
        <v>1</v>
      </c>
      <c r="C9" s="15">
        <v>5</v>
      </c>
      <c r="D9" s="29">
        <f t="shared" si="1"/>
        <v>5</v>
      </c>
      <c r="F9" s="33" t="s">
        <v>258</v>
      </c>
      <c r="G9" s="31">
        <v>1</v>
      </c>
      <c r="H9" s="31">
        <v>50</v>
      </c>
      <c r="I9" s="32">
        <f t="shared" si="0"/>
        <v>50</v>
      </c>
    </row>
    <row r="10" spans="1:9" ht="15">
      <c r="A10" s="26" t="s">
        <v>241</v>
      </c>
      <c r="B10" s="15">
        <v>1</v>
      </c>
      <c r="C10" s="15">
        <v>10</v>
      </c>
      <c r="D10" s="29">
        <f t="shared" si="1"/>
        <v>10</v>
      </c>
      <c r="F10" s="34" t="s">
        <v>253</v>
      </c>
      <c r="G10" s="31">
        <v>1</v>
      </c>
      <c r="H10" s="31">
        <v>75</v>
      </c>
      <c r="I10" s="29">
        <f>G10*H10</f>
        <v>75</v>
      </c>
    </row>
    <row r="11" spans="1:9" ht="15">
      <c r="A11" s="26"/>
      <c r="B11" s="15"/>
      <c r="C11" s="15"/>
      <c r="D11" s="29"/>
      <c r="F11" s="33" t="s">
        <v>125</v>
      </c>
      <c r="G11" s="31">
        <v>1</v>
      </c>
      <c r="H11" s="31">
        <v>5</v>
      </c>
      <c r="I11" s="32">
        <f>G11*H11</f>
        <v>5</v>
      </c>
    </row>
    <row r="12" spans="1:9" ht="15">
      <c r="A12" s="27" t="s">
        <v>234</v>
      </c>
      <c r="B12" s="15">
        <v>1</v>
      </c>
      <c r="C12" s="15">
        <v>400</v>
      </c>
      <c r="D12" s="29">
        <f t="shared" si="1"/>
        <v>400</v>
      </c>
      <c r="F12" s="33" t="s">
        <v>254</v>
      </c>
      <c r="G12" s="31">
        <v>1</v>
      </c>
      <c r="H12" s="31">
        <v>10</v>
      </c>
      <c r="I12" s="32">
        <f>G12*H12</f>
        <v>10</v>
      </c>
    </row>
    <row r="13" spans="1:9" ht="15">
      <c r="A13" s="26"/>
      <c r="B13" s="15"/>
      <c r="C13" s="15"/>
      <c r="D13" s="29"/>
      <c r="F13" s="26"/>
      <c r="G13" s="15"/>
      <c r="H13" s="15"/>
      <c r="I13" s="29"/>
    </row>
    <row r="14" spans="1:9" ht="15">
      <c r="A14" s="27" t="s">
        <v>243</v>
      </c>
      <c r="B14" s="15">
        <v>1</v>
      </c>
      <c r="C14" s="15">
        <v>275</v>
      </c>
      <c r="D14" s="29">
        <f>B14*C14</f>
        <v>275</v>
      </c>
      <c r="F14" s="27" t="s">
        <v>249</v>
      </c>
      <c r="G14" s="31">
        <v>1</v>
      </c>
      <c r="H14" s="31">
        <v>220</v>
      </c>
      <c r="I14" s="29">
        <f>G14*H14</f>
        <v>220</v>
      </c>
    </row>
    <row r="15" spans="1:9" ht="15">
      <c r="A15" s="26" t="s">
        <v>244</v>
      </c>
      <c r="B15" s="15">
        <v>10</v>
      </c>
      <c r="C15" s="15">
        <v>6</v>
      </c>
      <c r="D15" s="29">
        <f>B15*C15</f>
        <v>60</v>
      </c>
      <c r="F15" s="35" t="s">
        <v>248</v>
      </c>
      <c r="G15" s="15">
        <v>1</v>
      </c>
      <c r="H15" s="15">
        <v>15</v>
      </c>
      <c r="I15" s="29">
        <f>G15*H15</f>
        <v>15</v>
      </c>
    </row>
    <row r="16" spans="1:9" ht="15">
      <c r="A16" s="26"/>
      <c r="B16" s="15"/>
      <c r="C16" s="15"/>
      <c r="D16" s="29"/>
      <c r="F16" s="26"/>
      <c r="G16" s="15"/>
      <c r="H16" s="15"/>
      <c r="I16" s="29"/>
    </row>
    <row r="17" spans="1:9" ht="15">
      <c r="A17" s="27" t="s">
        <v>21</v>
      </c>
      <c r="B17" s="15">
        <v>1</v>
      </c>
      <c r="C17" s="15">
        <v>170</v>
      </c>
      <c r="D17" s="29">
        <f>B17*C17</f>
        <v>170</v>
      </c>
      <c r="F17" s="34" t="s">
        <v>146</v>
      </c>
      <c r="G17" s="31">
        <v>1</v>
      </c>
      <c r="H17" s="15">
        <v>170</v>
      </c>
      <c r="I17" s="29">
        <f>G17*H17</f>
        <v>170</v>
      </c>
    </row>
    <row r="18" spans="1:9" ht="15">
      <c r="A18" s="27"/>
      <c r="B18" s="15"/>
      <c r="C18" s="15"/>
      <c r="D18" s="29"/>
      <c r="F18" s="34" t="s">
        <v>228</v>
      </c>
      <c r="G18" s="31">
        <v>1</v>
      </c>
      <c r="H18" s="31">
        <v>140</v>
      </c>
      <c r="I18" s="32">
        <f>G18*H18</f>
        <v>140</v>
      </c>
    </row>
    <row r="19" spans="1:9" ht="15">
      <c r="A19" s="27" t="s">
        <v>230</v>
      </c>
      <c r="B19" s="15">
        <v>1</v>
      </c>
      <c r="C19" s="15">
        <v>140</v>
      </c>
      <c r="D19" s="29">
        <f>B19*C19</f>
        <v>140</v>
      </c>
      <c r="F19" s="26"/>
      <c r="G19" s="15"/>
      <c r="H19" s="15"/>
      <c r="I19" s="29"/>
    </row>
    <row r="20" spans="1:9" ht="15">
      <c r="A20" s="27" t="s">
        <v>245</v>
      </c>
      <c r="B20" s="15">
        <v>1</v>
      </c>
      <c r="C20" s="15">
        <v>110</v>
      </c>
      <c r="D20" s="29">
        <f>B20*C20</f>
        <v>110</v>
      </c>
      <c r="F20" s="27" t="s">
        <v>250</v>
      </c>
      <c r="G20" s="31">
        <v>1</v>
      </c>
      <c r="H20" s="31">
        <v>260</v>
      </c>
      <c r="I20" s="29">
        <f>G20*H20</f>
        <v>260</v>
      </c>
    </row>
    <row r="21" spans="1:9" ht="15">
      <c r="A21" s="26"/>
      <c r="B21" s="15"/>
      <c r="C21" s="15"/>
      <c r="D21" s="29"/>
      <c r="F21" s="35" t="s">
        <v>251</v>
      </c>
      <c r="G21" s="15">
        <v>1</v>
      </c>
      <c r="H21" s="15">
        <v>15</v>
      </c>
      <c r="I21" s="29">
        <f>G21*H21</f>
        <v>15</v>
      </c>
    </row>
    <row r="22" spans="1:9" ht="15">
      <c r="A22" s="27" t="s">
        <v>259</v>
      </c>
      <c r="B22" s="15">
        <v>1</v>
      </c>
      <c r="C22" s="15">
        <v>50</v>
      </c>
      <c r="D22" s="29">
        <f>B22*C22</f>
        <v>50</v>
      </c>
      <c r="F22" s="27" t="s">
        <v>90</v>
      </c>
      <c r="G22" s="15"/>
      <c r="H22" s="15"/>
      <c r="I22" s="29"/>
    </row>
    <row r="23" spans="1:9" ht="15">
      <c r="A23" s="26" t="s">
        <v>231</v>
      </c>
      <c r="B23" s="15">
        <v>14</v>
      </c>
      <c r="C23" s="15">
        <v>10</v>
      </c>
      <c r="D23" s="29">
        <f>B23*C23</f>
        <v>140</v>
      </c>
      <c r="F23" s="26" t="s">
        <v>124</v>
      </c>
      <c r="G23" s="15">
        <v>20</v>
      </c>
      <c r="H23" s="15">
        <v>8</v>
      </c>
      <c r="I23" s="29">
        <f aca="true" t="shared" si="2" ref="I23:I28">G23*H23</f>
        <v>160</v>
      </c>
    </row>
    <row r="24" spans="1:9" ht="15">
      <c r="A24" s="26"/>
      <c r="B24" s="15"/>
      <c r="C24" s="15"/>
      <c r="D24" s="29"/>
      <c r="F24" s="26" t="s">
        <v>125</v>
      </c>
      <c r="G24" s="15">
        <v>16</v>
      </c>
      <c r="H24" s="31">
        <v>8</v>
      </c>
      <c r="I24" s="29">
        <f t="shared" si="2"/>
        <v>128</v>
      </c>
    </row>
    <row r="25" spans="1:9" ht="15">
      <c r="A25" s="26"/>
      <c r="B25" s="15"/>
      <c r="C25" s="15"/>
      <c r="D25" s="29"/>
      <c r="F25" s="26" t="s">
        <v>121</v>
      </c>
      <c r="G25" s="15">
        <v>16</v>
      </c>
      <c r="H25" s="31">
        <v>9</v>
      </c>
      <c r="I25" s="29">
        <f t="shared" si="2"/>
        <v>144</v>
      </c>
    </row>
    <row r="26" spans="1:9" ht="15">
      <c r="A26" s="26"/>
      <c r="B26" s="15"/>
      <c r="C26" s="15"/>
      <c r="D26" s="29"/>
      <c r="F26" s="26" t="s">
        <v>235</v>
      </c>
      <c r="G26" s="15">
        <v>1</v>
      </c>
      <c r="H26" s="31">
        <v>32</v>
      </c>
      <c r="I26" s="29">
        <f t="shared" si="2"/>
        <v>32</v>
      </c>
    </row>
    <row r="27" spans="1:9" ht="15">
      <c r="A27" s="26"/>
      <c r="B27" s="15"/>
      <c r="C27" s="15"/>
      <c r="D27" s="29"/>
      <c r="F27" s="27" t="s">
        <v>255</v>
      </c>
      <c r="G27" s="15">
        <v>1</v>
      </c>
      <c r="H27" s="31">
        <v>50</v>
      </c>
      <c r="I27" s="32">
        <f t="shared" si="2"/>
        <v>50</v>
      </c>
    </row>
    <row r="28" spans="1:9" ht="15">
      <c r="A28" s="26"/>
      <c r="B28" s="15"/>
      <c r="C28" s="15"/>
      <c r="D28" s="29"/>
      <c r="F28" s="26" t="s">
        <v>256</v>
      </c>
      <c r="G28" s="15">
        <v>1</v>
      </c>
      <c r="H28" s="31">
        <v>5</v>
      </c>
      <c r="I28" s="32">
        <f t="shared" si="2"/>
        <v>5</v>
      </c>
    </row>
    <row r="29" spans="1:9" ht="15">
      <c r="A29" s="26"/>
      <c r="B29" s="15"/>
      <c r="C29" s="15"/>
      <c r="D29" s="29"/>
      <c r="F29" s="26"/>
      <c r="G29" s="15"/>
      <c r="H29" s="15"/>
      <c r="I29" s="29"/>
    </row>
    <row r="30" spans="1:9" ht="15">
      <c r="A30" s="26"/>
      <c r="B30" s="15"/>
      <c r="C30" s="15"/>
      <c r="D30" s="29"/>
      <c r="F30" s="27" t="s">
        <v>252</v>
      </c>
      <c r="G30" s="15">
        <v>1</v>
      </c>
      <c r="H30" s="15">
        <v>190</v>
      </c>
      <c r="I30" s="29">
        <f>G30*H30</f>
        <v>190</v>
      </c>
    </row>
    <row r="31" spans="1:9" ht="15">
      <c r="A31" s="26"/>
      <c r="B31" s="15"/>
      <c r="C31" s="15"/>
      <c r="D31" s="29"/>
      <c r="F31" s="26"/>
      <c r="G31" s="15"/>
      <c r="H31" s="15"/>
      <c r="I31" s="29"/>
    </row>
    <row r="32" spans="1:9" ht="15">
      <c r="A32" s="27"/>
      <c r="B32" s="15"/>
      <c r="C32" s="15"/>
      <c r="D32" s="29"/>
      <c r="F32" s="26"/>
      <c r="G32" s="15"/>
      <c r="H32" s="15"/>
      <c r="I32" s="29"/>
    </row>
    <row r="33" spans="1:9" ht="15">
      <c r="A33" s="28" t="s">
        <v>130</v>
      </c>
      <c r="B33" s="25"/>
      <c r="C33" s="25"/>
      <c r="D33" s="30">
        <f>SUM(D2:D32)</f>
        <v>1990</v>
      </c>
      <c r="F33" s="28" t="s">
        <v>130</v>
      </c>
      <c r="G33" s="25"/>
      <c r="H33" s="25"/>
      <c r="I33" s="30">
        <f>SUM(I2:I32)</f>
        <v>1988</v>
      </c>
    </row>
    <row r="34" spans="1:9" ht="15">
      <c r="A34" s="15"/>
      <c r="B34" s="15"/>
      <c r="C34" s="15"/>
      <c r="D34" s="15"/>
      <c r="F34" s="15"/>
      <c r="G34" s="15"/>
      <c r="H34" s="15"/>
      <c r="I34" s="15"/>
    </row>
    <row r="35" spans="1:9" ht="15">
      <c r="A35" s="15"/>
      <c r="B35" s="15"/>
      <c r="C35" s="15"/>
      <c r="D35" s="15"/>
      <c r="F35" s="15"/>
      <c r="G35" s="15"/>
      <c r="H35" s="15"/>
      <c r="I35" s="15"/>
    </row>
    <row r="36" spans="1:9" ht="15">
      <c r="A36" s="15"/>
      <c r="B36" s="15"/>
      <c r="C36" s="15"/>
      <c r="D36" s="15"/>
      <c r="F36" s="15"/>
      <c r="G36" s="15"/>
      <c r="H36" s="15"/>
      <c r="I36" s="15"/>
    </row>
    <row r="38" spans="1:4" ht="15">
      <c r="A38" s="15"/>
      <c r="B38" s="15"/>
      <c r="C38" s="15"/>
      <c r="D38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3" sqref="A3"/>
    </sheetView>
  </sheetViews>
  <sheetFormatPr defaultColWidth="9.28125" defaultRowHeight="15"/>
  <cols>
    <col min="1" max="1" width="24.7109375" style="0" bestFit="1" customWidth="1"/>
    <col min="2" max="2" width="6.57421875" style="0" bestFit="1" customWidth="1"/>
    <col min="3" max="3" width="11.7109375" style="0" bestFit="1" customWidth="1"/>
    <col min="4" max="4" width="6.8515625" style="0" bestFit="1" customWidth="1"/>
    <col min="6" max="6" width="17.7109375" style="0" bestFit="1" customWidth="1"/>
    <col min="7" max="7" width="6.57421875" style="0" bestFit="1" customWidth="1"/>
    <col min="8" max="8" width="11.7109375" style="0" bestFit="1" customWidth="1"/>
    <col min="9" max="9" width="6.8515625" style="0" bestFit="1" customWidth="1"/>
  </cols>
  <sheetData>
    <row r="1" spans="1:9" ht="15">
      <c r="A1" s="4" t="s">
        <v>92</v>
      </c>
      <c r="B1" s="4"/>
      <c r="C1" s="4"/>
      <c r="D1" s="12"/>
      <c r="E1" s="20"/>
      <c r="F1" s="8"/>
      <c r="G1" s="4"/>
      <c r="H1" s="4"/>
      <c r="I1" s="4"/>
    </row>
    <row r="2" spans="1:9" ht="15">
      <c r="A2" s="5" t="s">
        <v>19</v>
      </c>
      <c r="B2" s="5"/>
      <c r="C2" s="5"/>
      <c r="D2" s="5"/>
      <c r="E2" s="13"/>
      <c r="F2" s="9"/>
      <c r="G2" s="5"/>
      <c r="H2" s="5"/>
      <c r="I2" s="5"/>
    </row>
    <row r="3" spans="1:9" ht="15">
      <c r="A3" s="21" t="s">
        <v>1</v>
      </c>
      <c r="B3" s="21" t="s">
        <v>3</v>
      </c>
      <c r="C3" s="21" t="s">
        <v>29</v>
      </c>
      <c r="D3" s="21" t="s">
        <v>4</v>
      </c>
      <c r="E3" s="14"/>
      <c r="F3" s="22" t="s">
        <v>12</v>
      </c>
      <c r="G3" s="21" t="s">
        <v>3</v>
      </c>
      <c r="H3" s="21" t="s">
        <v>29</v>
      </c>
      <c r="I3" s="21" t="s">
        <v>4</v>
      </c>
    </row>
    <row r="4" spans="1:9" ht="15">
      <c r="A4" s="6" t="s">
        <v>2</v>
      </c>
      <c r="B4" s="6">
        <v>60</v>
      </c>
      <c r="C4" s="6"/>
      <c r="D4" s="6"/>
      <c r="E4" s="14"/>
      <c r="F4" s="10" t="s">
        <v>13</v>
      </c>
      <c r="G4" s="6">
        <v>8</v>
      </c>
      <c r="H4" s="6"/>
      <c r="I4" s="6"/>
    </row>
    <row r="5" spans="1:9" ht="15">
      <c r="A5" s="6" t="s">
        <v>5</v>
      </c>
      <c r="B5" s="6">
        <v>55</v>
      </c>
      <c r="C5" s="6"/>
      <c r="D5" s="6"/>
      <c r="E5" s="14"/>
      <c r="F5" s="11" t="s">
        <v>11</v>
      </c>
      <c r="G5" s="6">
        <v>1</v>
      </c>
      <c r="H5" s="6"/>
      <c r="I5" s="6"/>
    </row>
    <row r="6" spans="1:9" ht="15">
      <c r="A6" s="6" t="s">
        <v>6</v>
      </c>
      <c r="B6" s="6">
        <v>60</v>
      </c>
      <c r="C6" s="6"/>
      <c r="D6" s="6"/>
      <c r="E6" s="14"/>
      <c r="F6" s="11" t="s">
        <v>14</v>
      </c>
      <c r="G6" s="6">
        <v>1</v>
      </c>
      <c r="H6" s="6"/>
      <c r="I6" s="6"/>
    </row>
    <row r="7" spans="1:9" ht="15">
      <c r="A7" s="6" t="s">
        <v>7</v>
      </c>
      <c r="B7" s="6">
        <v>55</v>
      </c>
      <c r="C7" s="6"/>
      <c r="D7" s="6"/>
      <c r="E7" s="14"/>
      <c r="F7" s="11" t="s">
        <v>15</v>
      </c>
      <c r="G7" s="6">
        <v>30</v>
      </c>
      <c r="H7" s="6"/>
      <c r="I7" s="6"/>
    </row>
    <row r="8" spans="1:9" ht="15">
      <c r="A8" s="7" t="s">
        <v>8</v>
      </c>
      <c r="B8" s="6">
        <v>5</v>
      </c>
      <c r="C8" s="6"/>
      <c r="D8" s="6"/>
      <c r="E8" s="14"/>
      <c r="F8" s="10"/>
      <c r="G8" s="6"/>
      <c r="H8" s="6"/>
      <c r="I8" s="6"/>
    </row>
    <row r="9" spans="1:9" ht="15">
      <c r="A9" s="6"/>
      <c r="B9" s="6"/>
      <c r="C9" s="6"/>
      <c r="D9" s="6"/>
      <c r="E9" s="14"/>
      <c r="F9" s="10" t="s">
        <v>16</v>
      </c>
      <c r="G9" s="6">
        <v>12</v>
      </c>
      <c r="H9" s="6"/>
      <c r="I9" s="6"/>
    </row>
    <row r="10" spans="1:9" ht="15">
      <c r="A10" s="6" t="s">
        <v>9</v>
      </c>
      <c r="B10" s="6">
        <v>50</v>
      </c>
      <c r="C10" s="6"/>
      <c r="D10" s="6"/>
      <c r="E10" s="14"/>
      <c r="F10" s="11" t="s">
        <v>11</v>
      </c>
      <c r="G10" s="6">
        <v>1</v>
      </c>
      <c r="H10" s="6"/>
      <c r="I10" s="6"/>
    </row>
    <row r="11" spans="1:9" ht="15">
      <c r="A11" s="7" t="s">
        <v>8</v>
      </c>
      <c r="B11" s="6">
        <v>5</v>
      </c>
      <c r="C11" s="6"/>
      <c r="D11" s="6"/>
      <c r="E11" s="14"/>
      <c r="F11" s="11" t="s">
        <v>17</v>
      </c>
      <c r="G11" s="6">
        <v>2</v>
      </c>
      <c r="H11" s="6"/>
      <c r="I11" s="6"/>
    </row>
    <row r="12" spans="1:9" ht="15">
      <c r="A12" s="7" t="s">
        <v>10</v>
      </c>
      <c r="B12" s="6">
        <v>5</v>
      </c>
      <c r="C12" s="6"/>
      <c r="D12" s="6"/>
      <c r="E12" s="14"/>
      <c r="F12" s="11" t="s">
        <v>14</v>
      </c>
      <c r="G12" s="6">
        <v>1</v>
      </c>
      <c r="H12" s="6"/>
      <c r="I12" s="6"/>
    </row>
    <row r="13" spans="1:9" ht="15">
      <c r="A13" s="7" t="s">
        <v>11</v>
      </c>
      <c r="B13" s="6">
        <v>5</v>
      </c>
      <c r="C13" s="6"/>
      <c r="D13" s="6"/>
      <c r="E13" s="14"/>
      <c r="F13" s="11" t="s">
        <v>15</v>
      </c>
      <c r="G13" s="6">
        <v>25</v>
      </c>
      <c r="H13" s="6"/>
      <c r="I13" s="6"/>
    </row>
    <row r="14" spans="1:9" ht="15">
      <c r="A14" s="6"/>
      <c r="B14" s="6"/>
      <c r="C14" s="6"/>
      <c r="D14" s="6"/>
      <c r="E14" s="14"/>
      <c r="F14" s="10"/>
      <c r="G14" s="6"/>
      <c r="H14" s="6"/>
      <c r="I14" s="6"/>
    </row>
    <row r="15" spans="1:9" ht="15">
      <c r="A15" s="6"/>
      <c r="B15" s="6"/>
      <c r="C15" s="6"/>
      <c r="D15" s="6"/>
      <c r="E15" s="14"/>
      <c r="F15" s="10" t="s">
        <v>18</v>
      </c>
      <c r="G15" s="6">
        <v>13</v>
      </c>
      <c r="H15" s="6"/>
      <c r="I15" s="6"/>
    </row>
    <row r="16" spans="1:9" ht="15">
      <c r="A16" s="6"/>
      <c r="B16" s="6"/>
      <c r="C16" s="6"/>
      <c r="D16" s="6"/>
      <c r="E16" s="19"/>
      <c r="F16" s="10"/>
      <c r="G16" s="6"/>
      <c r="H16" s="6"/>
      <c r="I16" s="6"/>
    </row>
    <row r="17" spans="1:9" ht="1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5" t="s">
        <v>20</v>
      </c>
      <c r="B18" s="5"/>
      <c r="C18" s="5"/>
      <c r="D18" s="16"/>
      <c r="E18" s="18"/>
      <c r="F18" s="9"/>
      <c r="G18" s="5"/>
      <c r="H18" s="5"/>
      <c r="I18" s="5"/>
    </row>
    <row r="19" spans="1:9" ht="15">
      <c r="A19" s="21" t="s">
        <v>1</v>
      </c>
      <c r="B19" s="21" t="s">
        <v>3</v>
      </c>
      <c r="C19" s="21" t="s">
        <v>29</v>
      </c>
      <c r="D19" s="23" t="s">
        <v>4</v>
      </c>
      <c r="E19" s="14"/>
      <c r="F19" s="22" t="s">
        <v>12</v>
      </c>
      <c r="G19" s="21" t="s">
        <v>3</v>
      </c>
      <c r="H19" s="21" t="s">
        <v>29</v>
      </c>
      <c r="I19" s="21" t="s">
        <v>4</v>
      </c>
    </row>
    <row r="20" spans="1:9" ht="15">
      <c r="A20" s="6" t="s">
        <v>21</v>
      </c>
      <c r="B20" s="6">
        <v>170</v>
      </c>
      <c r="C20" s="6"/>
      <c r="D20" s="17"/>
      <c r="E20" s="14"/>
      <c r="F20" s="10" t="s">
        <v>13</v>
      </c>
      <c r="G20" s="6">
        <v>8</v>
      </c>
      <c r="H20" s="6"/>
      <c r="I20" s="6"/>
    </row>
    <row r="21" spans="1:9" ht="15">
      <c r="A21" s="7" t="s">
        <v>22</v>
      </c>
      <c r="B21" s="6">
        <v>10</v>
      </c>
      <c r="C21" s="6"/>
      <c r="D21" s="17"/>
      <c r="E21" s="14"/>
      <c r="F21" s="11" t="s">
        <v>11</v>
      </c>
      <c r="G21" s="6">
        <v>1</v>
      </c>
      <c r="H21" s="6"/>
      <c r="I21" s="6"/>
    </row>
    <row r="22" spans="1:9" ht="15">
      <c r="A22" s="6" t="s">
        <v>23</v>
      </c>
      <c r="B22" s="6">
        <v>25</v>
      </c>
      <c r="C22" s="6"/>
      <c r="D22" s="17"/>
      <c r="E22" s="14"/>
      <c r="F22" s="11" t="s">
        <v>14</v>
      </c>
      <c r="G22" s="6">
        <v>1</v>
      </c>
      <c r="H22" s="6"/>
      <c r="I22" s="6"/>
    </row>
    <row r="23" spans="1:9" ht="15">
      <c r="A23" s="7" t="s">
        <v>22</v>
      </c>
      <c r="B23" s="6">
        <v>10</v>
      </c>
      <c r="C23" s="6"/>
      <c r="D23" s="17"/>
      <c r="E23" s="14"/>
      <c r="F23" s="11" t="s">
        <v>15</v>
      </c>
      <c r="G23" s="6">
        <v>30</v>
      </c>
      <c r="H23" s="6"/>
      <c r="I23" s="6"/>
    </row>
    <row r="24" spans="1:9" ht="15">
      <c r="A24" s="6"/>
      <c r="B24" s="6"/>
      <c r="C24" s="6"/>
      <c r="D24" s="17"/>
      <c r="E24" s="14"/>
      <c r="F24" s="10"/>
      <c r="G24" s="6"/>
      <c r="H24" s="6"/>
      <c r="I24" s="6"/>
    </row>
    <row r="25" spans="1:9" ht="15">
      <c r="A25" s="6" t="s">
        <v>9</v>
      </c>
      <c r="B25" s="6">
        <v>50</v>
      </c>
      <c r="C25" s="6"/>
      <c r="D25" s="17"/>
      <c r="E25" s="14"/>
      <c r="F25" s="10" t="s">
        <v>27</v>
      </c>
      <c r="G25" s="6"/>
      <c r="H25" s="6"/>
      <c r="I25" s="6"/>
    </row>
    <row r="26" spans="1:9" ht="15">
      <c r="A26" s="7" t="s">
        <v>8</v>
      </c>
      <c r="B26" s="6">
        <v>5</v>
      </c>
      <c r="C26" s="6"/>
      <c r="D26" s="17"/>
      <c r="E26" s="14"/>
      <c r="F26" s="11" t="s">
        <v>25</v>
      </c>
      <c r="G26" s="6">
        <v>2</v>
      </c>
      <c r="H26" s="6"/>
      <c r="I26" s="6"/>
    </row>
    <row r="27" spans="1:9" ht="15">
      <c r="A27" s="7" t="s">
        <v>26</v>
      </c>
      <c r="B27" s="6">
        <v>5</v>
      </c>
      <c r="C27" s="6"/>
      <c r="D27" s="17"/>
      <c r="E27" s="14"/>
      <c r="F27" s="11" t="s">
        <v>14</v>
      </c>
      <c r="G27" s="6">
        <v>1</v>
      </c>
      <c r="H27" s="6"/>
      <c r="I27" s="6"/>
    </row>
    <row r="28" spans="1:9" ht="15">
      <c r="A28" s="7" t="s">
        <v>25</v>
      </c>
      <c r="B28" s="6">
        <v>5</v>
      </c>
      <c r="C28" s="6"/>
      <c r="D28" s="17"/>
      <c r="E28" s="14"/>
      <c r="F28" s="11" t="s">
        <v>30</v>
      </c>
      <c r="G28" s="6">
        <v>1</v>
      </c>
      <c r="H28" s="6"/>
      <c r="I28" s="6"/>
    </row>
    <row r="29" spans="1:9" ht="15">
      <c r="A29" s="6"/>
      <c r="B29" s="6"/>
      <c r="C29" s="6"/>
      <c r="D29" s="17"/>
      <c r="E29" s="14"/>
      <c r="F29" s="11" t="s">
        <v>15</v>
      </c>
      <c r="G29" s="6">
        <v>30</v>
      </c>
      <c r="H29" s="6"/>
      <c r="I29" s="6"/>
    </row>
    <row r="30" spans="1:9" ht="15">
      <c r="A30" s="6" t="s">
        <v>24</v>
      </c>
      <c r="B30" s="6">
        <v>50</v>
      </c>
      <c r="C30" s="6"/>
      <c r="D30" s="17"/>
      <c r="E30" s="14"/>
      <c r="F30" s="10"/>
      <c r="G30" s="6"/>
      <c r="H30" s="6"/>
      <c r="I30" s="6"/>
    </row>
    <row r="31" spans="1:9" ht="15">
      <c r="A31" s="6"/>
      <c r="B31" s="6"/>
      <c r="C31" s="6"/>
      <c r="D31" s="17"/>
      <c r="E31" s="14"/>
      <c r="F31" s="10" t="s">
        <v>28</v>
      </c>
      <c r="G31" s="6">
        <v>15</v>
      </c>
      <c r="H31" s="6"/>
      <c r="I31" s="6"/>
    </row>
    <row r="32" spans="1:9" ht="15">
      <c r="A32" s="6"/>
      <c r="B32" s="6"/>
      <c r="C32" s="6"/>
      <c r="D32" s="17"/>
      <c r="E32" s="14"/>
      <c r="F32" s="10"/>
      <c r="G32" s="6"/>
      <c r="H32" s="6"/>
      <c r="I32" s="6"/>
    </row>
    <row r="33" spans="1:9" ht="15">
      <c r="A33" s="6"/>
      <c r="B33" s="6"/>
      <c r="C33" s="6"/>
      <c r="D33" s="17"/>
      <c r="E33" s="14"/>
      <c r="F33" s="10" t="s">
        <v>31</v>
      </c>
      <c r="G33" s="6">
        <v>5</v>
      </c>
      <c r="H33" s="6"/>
      <c r="I33" s="6"/>
    </row>
    <row r="34" spans="1:9" ht="15">
      <c r="A34" s="6"/>
      <c r="B34" s="6"/>
      <c r="C34" s="6"/>
      <c r="D34" s="17"/>
      <c r="E34" s="14"/>
      <c r="F34" s="11" t="s">
        <v>11</v>
      </c>
      <c r="G34" s="6">
        <v>1</v>
      </c>
      <c r="H34" s="6"/>
      <c r="I34" s="6"/>
    </row>
    <row r="35" spans="1:9" ht="15">
      <c r="A35" s="6"/>
      <c r="B35" s="6"/>
      <c r="C35" s="6"/>
      <c r="D35" s="17"/>
      <c r="E35" s="14"/>
      <c r="F35" s="11" t="s">
        <v>32</v>
      </c>
      <c r="G35" s="6">
        <v>1</v>
      </c>
      <c r="H35" s="6"/>
      <c r="I35" s="6"/>
    </row>
    <row r="36" spans="1:9" ht="15">
      <c r="A36" s="6"/>
      <c r="B36" s="6"/>
      <c r="C36" s="6"/>
      <c r="D36" s="17"/>
      <c r="E36" s="14"/>
      <c r="F36" s="11" t="s">
        <v>8</v>
      </c>
      <c r="G36" s="6">
        <v>1</v>
      </c>
      <c r="H36" s="6"/>
      <c r="I36" s="6"/>
    </row>
    <row r="37" spans="1:9" ht="15">
      <c r="A37" s="6"/>
      <c r="B37" s="6"/>
      <c r="C37" s="6"/>
      <c r="D37" s="17"/>
      <c r="E37" s="14"/>
      <c r="F37" s="11" t="s">
        <v>10</v>
      </c>
      <c r="G37" s="6">
        <v>1</v>
      </c>
      <c r="H37" s="6"/>
      <c r="I37" s="6"/>
    </row>
    <row r="38" spans="1:9" ht="15">
      <c r="A38" s="6"/>
      <c r="B38" s="6"/>
      <c r="C38" s="6"/>
      <c r="D38" s="17"/>
      <c r="E38" s="14"/>
      <c r="F38" s="11" t="s">
        <v>15</v>
      </c>
      <c r="G38" s="6">
        <v>25</v>
      </c>
      <c r="H38" s="6"/>
      <c r="I38" s="6"/>
    </row>
    <row r="39" spans="1:9" ht="15">
      <c r="A39" s="6"/>
      <c r="B39" s="6"/>
      <c r="C39" s="6"/>
      <c r="D39" s="17"/>
      <c r="E39" s="14"/>
      <c r="F39" s="10"/>
      <c r="G39" s="6"/>
      <c r="H39" s="6"/>
      <c r="I39" s="6"/>
    </row>
    <row r="40" spans="1:9" ht="15">
      <c r="A40" s="6"/>
      <c r="B40" s="6"/>
      <c r="C40" s="6"/>
      <c r="D40" s="17"/>
      <c r="E40" s="14"/>
      <c r="F40" s="10" t="s">
        <v>33</v>
      </c>
      <c r="G40" s="6">
        <v>110</v>
      </c>
      <c r="H40" s="6"/>
      <c r="I40" s="6"/>
    </row>
    <row r="41" spans="1:9" ht="15">
      <c r="A41" s="6"/>
      <c r="B41" s="6"/>
      <c r="C41" s="6"/>
      <c r="D41" s="17"/>
      <c r="E41" s="14"/>
      <c r="F41" s="10"/>
      <c r="G41" s="6"/>
      <c r="H41" s="6"/>
      <c r="I41" s="6"/>
    </row>
    <row r="42" spans="1:9" ht="15">
      <c r="A42" s="6"/>
      <c r="B42" s="6"/>
      <c r="C42" s="6"/>
      <c r="D42" s="17"/>
      <c r="E42" s="14"/>
      <c r="F42" s="10" t="s">
        <v>34</v>
      </c>
      <c r="G42" s="6">
        <v>65</v>
      </c>
      <c r="H42" s="6"/>
      <c r="I42" s="6"/>
    </row>
    <row r="43" spans="1:9" ht="15">
      <c r="A43" s="6"/>
      <c r="B43" s="6"/>
      <c r="C43" s="6"/>
      <c r="D43" s="17"/>
      <c r="E43" s="14"/>
      <c r="F43" s="11" t="s">
        <v>37</v>
      </c>
      <c r="G43" s="6">
        <v>10</v>
      </c>
      <c r="H43" s="6"/>
      <c r="I43" s="6"/>
    </row>
    <row r="44" spans="1:9" ht="15">
      <c r="A44" s="6"/>
      <c r="B44" s="6"/>
      <c r="C44" s="6"/>
      <c r="D44" s="17"/>
      <c r="E44" s="14"/>
      <c r="F44" s="11" t="s">
        <v>38</v>
      </c>
      <c r="G44" s="6">
        <v>10</v>
      </c>
      <c r="H44" s="6"/>
      <c r="I44" s="6"/>
    </row>
    <row r="45" spans="1:9" ht="15">
      <c r="A45" s="6"/>
      <c r="B45" s="6"/>
      <c r="C45" s="6"/>
      <c r="D45" s="17"/>
      <c r="E45" s="14"/>
      <c r="F45" s="11" t="s">
        <v>39</v>
      </c>
      <c r="G45" s="6">
        <v>15</v>
      </c>
      <c r="H45" s="6"/>
      <c r="I45" s="6"/>
    </row>
    <row r="46" spans="1:9" ht="15">
      <c r="A46" s="6"/>
      <c r="B46" s="6"/>
      <c r="C46" s="6"/>
      <c r="D46" s="17"/>
      <c r="E46" s="14"/>
      <c r="F46" s="11" t="s">
        <v>40</v>
      </c>
      <c r="G46" s="6">
        <v>85</v>
      </c>
      <c r="H46" s="6"/>
      <c r="I46" s="6"/>
    </row>
    <row r="47" spans="1:9" ht="15">
      <c r="A47" s="6"/>
      <c r="B47" s="6"/>
      <c r="C47" s="6"/>
      <c r="D47" s="17"/>
      <c r="E47" s="14"/>
      <c r="F47" s="10"/>
      <c r="G47" s="6"/>
      <c r="H47" s="6"/>
      <c r="I47" s="6"/>
    </row>
    <row r="48" spans="1:9" ht="15">
      <c r="A48" s="6"/>
      <c r="B48" s="6"/>
      <c r="C48" s="6"/>
      <c r="D48" s="17"/>
      <c r="E48" s="14"/>
      <c r="F48" s="10" t="s">
        <v>35</v>
      </c>
      <c r="G48" s="6">
        <v>80</v>
      </c>
      <c r="H48" s="6"/>
      <c r="I48" s="6"/>
    </row>
    <row r="49" spans="1:9" ht="15">
      <c r="A49" s="6"/>
      <c r="B49" s="6"/>
      <c r="C49" s="6"/>
      <c r="D49" s="17"/>
      <c r="E49" s="19"/>
      <c r="F49" s="11" t="s">
        <v>36</v>
      </c>
      <c r="G49" s="6">
        <v>1</v>
      </c>
      <c r="H49" s="6"/>
      <c r="I49" s="6"/>
    </row>
    <row r="51" spans="1:9" ht="15">
      <c r="A51" s="5" t="s">
        <v>41</v>
      </c>
      <c r="B51" s="5"/>
      <c r="C51" s="5"/>
      <c r="D51" s="16"/>
      <c r="E51" s="18"/>
      <c r="F51" s="9"/>
      <c r="G51" s="5"/>
      <c r="H51" s="5"/>
      <c r="I51" s="5"/>
    </row>
    <row r="52" spans="1:9" ht="15">
      <c r="A52" s="21" t="s">
        <v>1</v>
      </c>
      <c r="B52" s="21" t="s">
        <v>3</v>
      </c>
      <c r="C52" s="21" t="s">
        <v>29</v>
      </c>
      <c r="D52" s="23" t="s">
        <v>4</v>
      </c>
      <c r="E52" s="14"/>
      <c r="F52" s="22" t="s">
        <v>12</v>
      </c>
      <c r="G52" s="21" t="s">
        <v>3</v>
      </c>
      <c r="H52" s="21" t="s">
        <v>29</v>
      </c>
      <c r="I52" s="21" t="s">
        <v>4</v>
      </c>
    </row>
    <row r="53" spans="1:9" ht="15">
      <c r="A53" s="6" t="s">
        <v>42</v>
      </c>
      <c r="B53" s="6">
        <v>70</v>
      </c>
      <c r="C53" s="6"/>
      <c r="D53" s="17"/>
      <c r="E53" s="14"/>
      <c r="F53" s="10" t="s">
        <v>46</v>
      </c>
      <c r="G53" s="6">
        <v>8</v>
      </c>
      <c r="H53" s="6"/>
      <c r="I53" s="6"/>
    </row>
    <row r="54" spans="1:9" ht="15">
      <c r="A54" s="7" t="s">
        <v>22</v>
      </c>
      <c r="B54" s="6">
        <v>10</v>
      </c>
      <c r="C54" s="6"/>
      <c r="D54" s="17"/>
      <c r="E54" s="14"/>
      <c r="F54" s="11" t="s">
        <v>44</v>
      </c>
      <c r="G54" s="6">
        <v>1</v>
      </c>
      <c r="H54" s="6"/>
      <c r="I54" s="6"/>
    </row>
    <row r="55" spans="1:9" ht="15">
      <c r="A55" s="7" t="s">
        <v>8</v>
      </c>
      <c r="B55" s="6">
        <v>5</v>
      </c>
      <c r="C55" s="6"/>
      <c r="D55" s="17"/>
      <c r="E55" s="14"/>
      <c r="F55" s="11" t="s">
        <v>10</v>
      </c>
      <c r="G55" s="6">
        <v>1</v>
      </c>
      <c r="H55" s="6"/>
      <c r="I55" s="6"/>
    </row>
    <row r="56" spans="1:9" ht="15">
      <c r="A56" s="7" t="s">
        <v>10</v>
      </c>
      <c r="B56" s="6">
        <v>5</v>
      </c>
      <c r="C56" s="6"/>
      <c r="D56" s="17"/>
      <c r="E56" s="14"/>
      <c r="F56" s="11" t="s">
        <v>8</v>
      </c>
      <c r="G56" s="6">
        <v>1</v>
      </c>
      <c r="H56" s="6"/>
      <c r="I56" s="6"/>
    </row>
    <row r="57" spans="1:9" ht="15">
      <c r="A57" s="6"/>
      <c r="B57" s="6"/>
      <c r="C57" s="6"/>
      <c r="D57" s="17"/>
      <c r="E57" s="14"/>
      <c r="F57" s="11" t="s">
        <v>15</v>
      </c>
      <c r="G57" s="6">
        <v>25</v>
      </c>
      <c r="H57" s="6"/>
      <c r="I57" s="6"/>
    </row>
    <row r="58" spans="1:9" ht="15">
      <c r="A58" s="6" t="s">
        <v>43</v>
      </c>
      <c r="B58" s="6">
        <v>50</v>
      </c>
      <c r="C58" s="6"/>
      <c r="D58" s="17"/>
      <c r="E58" s="14"/>
      <c r="F58" s="10"/>
      <c r="G58" s="6"/>
      <c r="H58" s="6"/>
      <c r="I58" s="6"/>
    </row>
    <row r="59" spans="1:9" ht="15">
      <c r="A59" s="7" t="s">
        <v>44</v>
      </c>
      <c r="B59" s="6">
        <v>5</v>
      </c>
      <c r="C59" s="6"/>
      <c r="D59" s="17"/>
      <c r="E59" s="14"/>
      <c r="F59" s="10" t="s">
        <v>47</v>
      </c>
      <c r="G59" s="6">
        <v>5</v>
      </c>
      <c r="H59" s="6"/>
      <c r="I59" s="6"/>
    </row>
    <row r="60" spans="1:9" ht="15">
      <c r="A60" s="7" t="s">
        <v>8</v>
      </c>
      <c r="B60" s="6">
        <v>5</v>
      </c>
      <c r="C60" s="6"/>
      <c r="D60" s="17"/>
      <c r="E60" s="14"/>
      <c r="F60" s="11" t="s">
        <v>10</v>
      </c>
      <c r="G60" s="6">
        <v>1</v>
      </c>
      <c r="H60" s="6"/>
      <c r="I60" s="6"/>
    </row>
    <row r="61" spans="1:9" ht="15">
      <c r="A61" s="7" t="s">
        <v>10</v>
      </c>
      <c r="B61" s="6">
        <v>5</v>
      </c>
      <c r="C61" s="6"/>
      <c r="D61" s="17"/>
      <c r="E61" s="14"/>
      <c r="F61" s="10"/>
      <c r="G61" s="6"/>
      <c r="H61" s="6"/>
      <c r="I61" s="6"/>
    </row>
    <row r="62" spans="1:9" ht="15">
      <c r="A62" s="6"/>
      <c r="B62" s="6"/>
      <c r="C62" s="6"/>
      <c r="D62" s="17"/>
      <c r="E62" s="14"/>
      <c r="F62" s="10" t="s">
        <v>48</v>
      </c>
      <c r="G62" s="6">
        <v>9</v>
      </c>
      <c r="H62" s="6"/>
      <c r="I62" s="6"/>
    </row>
    <row r="63" spans="1:9" ht="15">
      <c r="A63" s="6" t="s">
        <v>45</v>
      </c>
      <c r="B63" s="6">
        <v>40</v>
      </c>
      <c r="C63" s="6"/>
      <c r="D63" s="17"/>
      <c r="E63" s="14"/>
      <c r="F63" s="11" t="s">
        <v>10</v>
      </c>
      <c r="G63" s="6">
        <v>1</v>
      </c>
      <c r="H63" s="6"/>
      <c r="I63" s="6"/>
    </row>
    <row r="64" spans="1:9" ht="15">
      <c r="A64" s="7" t="s">
        <v>10</v>
      </c>
      <c r="B64" s="6">
        <v>5</v>
      </c>
      <c r="C64" s="6"/>
      <c r="D64" s="17"/>
      <c r="E64" s="14"/>
      <c r="F64" s="11" t="s">
        <v>8</v>
      </c>
      <c r="G64" s="6">
        <v>1</v>
      </c>
      <c r="H64" s="6"/>
      <c r="I64" s="6"/>
    </row>
    <row r="65" spans="1:9" ht="15">
      <c r="A65" s="6"/>
      <c r="B65" s="6"/>
      <c r="C65" s="6"/>
      <c r="D65" s="17"/>
      <c r="E65" s="14"/>
      <c r="F65" s="11" t="s">
        <v>15</v>
      </c>
      <c r="G65" s="6">
        <v>25</v>
      </c>
      <c r="H65" s="6"/>
      <c r="I65" s="6"/>
    </row>
    <row r="66" spans="1:9" ht="15">
      <c r="A66" s="6"/>
      <c r="B66" s="6"/>
      <c r="C66" s="6"/>
      <c r="D66" s="17"/>
      <c r="E66" s="14"/>
      <c r="F66" s="10"/>
      <c r="G66" s="6"/>
      <c r="H66" s="6"/>
      <c r="I66" s="6"/>
    </row>
    <row r="67" spans="1:9" ht="15">
      <c r="A67" s="6"/>
      <c r="B67" s="6"/>
      <c r="C67" s="6"/>
      <c r="D67" s="17"/>
      <c r="E67" s="14"/>
      <c r="F67" s="10" t="s">
        <v>49</v>
      </c>
      <c r="G67" s="6">
        <v>8</v>
      </c>
      <c r="H67" s="6"/>
      <c r="I67" s="6"/>
    </row>
    <row r="68" spans="1:9" ht="15">
      <c r="A68" s="6"/>
      <c r="B68" s="6"/>
      <c r="C68" s="6"/>
      <c r="D68" s="17"/>
      <c r="E68" s="14"/>
      <c r="F68" s="10"/>
      <c r="G68" s="6"/>
      <c r="H68" s="6"/>
      <c r="I68" s="6"/>
    </row>
    <row r="69" spans="1:9" ht="15">
      <c r="A69" s="6"/>
      <c r="B69" s="6"/>
      <c r="C69" s="6"/>
      <c r="D69" s="17"/>
      <c r="E69" s="14"/>
      <c r="F69" s="10" t="s">
        <v>50</v>
      </c>
      <c r="G69" s="6">
        <v>8</v>
      </c>
      <c r="H69" s="6"/>
      <c r="I69" s="6"/>
    </row>
    <row r="70" spans="1:9" ht="15">
      <c r="A70" s="6"/>
      <c r="B70" s="6"/>
      <c r="C70" s="6"/>
      <c r="D70" s="17"/>
      <c r="E70" s="14"/>
      <c r="F70" s="11" t="s">
        <v>8</v>
      </c>
      <c r="G70" s="6">
        <v>1</v>
      </c>
      <c r="H70" s="6"/>
      <c r="I70" s="6"/>
    </row>
    <row r="71" spans="1:9" ht="15">
      <c r="A71" s="6"/>
      <c r="B71" s="6"/>
      <c r="C71" s="6"/>
      <c r="D71" s="17"/>
      <c r="E71" s="19"/>
      <c r="F71" s="11" t="s">
        <v>44</v>
      </c>
      <c r="G71" s="6">
        <v>1</v>
      </c>
      <c r="H71" s="6"/>
      <c r="I71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7.7109375" style="0" bestFit="1" customWidth="1"/>
    <col min="2" max="2" width="6.28125" style="0" bestFit="1" customWidth="1"/>
    <col min="3" max="3" width="10.28125" style="0" bestFit="1" customWidth="1"/>
    <col min="4" max="4" width="10.28125" style="0" customWidth="1"/>
  </cols>
  <sheetData>
    <row r="1" spans="1:4" ht="15">
      <c r="A1" t="s">
        <v>132</v>
      </c>
      <c r="B1" t="s">
        <v>96</v>
      </c>
      <c r="C1" t="s">
        <v>129</v>
      </c>
      <c r="D1" t="s">
        <v>130</v>
      </c>
    </row>
    <row r="3" ht="15">
      <c r="A3" t="s">
        <v>1</v>
      </c>
    </row>
    <row r="4" spans="1:4" ht="15">
      <c r="A4" t="s">
        <v>102</v>
      </c>
      <c r="B4">
        <v>1</v>
      </c>
      <c r="D4">
        <f>B4+C4</f>
        <v>1</v>
      </c>
    </row>
    <row r="5" spans="1:4" ht="15">
      <c r="A5" t="s">
        <v>127</v>
      </c>
      <c r="B5">
        <v>1</v>
      </c>
      <c r="D5">
        <f>B5+C5</f>
        <v>1</v>
      </c>
    </row>
    <row r="6" spans="1:4" ht="15">
      <c r="A6" t="s">
        <v>146</v>
      </c>
      <c r="C6">
        <v>1</v>
      </c>
      <c r="D6">
        <f>B6+C6</f>
        <v>1</v>
      </c>
    </row>
    <row r="7" spans="1:4" ht="15">
      <c r="A7" t="s">
        <v>147</v>
      </c>
      <c r="C7">
        <v>1</v>
      </c>
      <c r="D7">
        <f>B7+C7</f>
        <v>1</v>
      </c>
    </row>
    <row r="9" ht="15">
      <c r="A9" t="s">
        <v>138</v>
      </c>
    </row>
    <row r="10" spans="1:4" ht="15">
      <c r="A10" t="s">
        <v>124</v>
      </c>
      <c r="B10">
        <v>4</v>
      </c>
      <c r="C10">
        <v>4</v>
      </c>
      <c r="D10">
        <f>B10+C10</f>
        <v>8</v>
      </c>
    </row>
    <row r="11" spans="1:4" ht="15">
      <c r="A11" t="s">
        <v>125</v>
      </c>
      <c r="B11">
        <v>4</v>
      </c>
      <c r="C11">
        <v>4</v>
      </c>
      <c r="D11">
        <f>B11+C11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5.0039062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  <col min="5" max="5" width="5.00390625" style="0" bestFit="1" customWidth="1"/>
    <col min="6" max="6" width="5.421875" style="0" bestFit="1" customWidth="1"/>
    <col min="7" max="7" width="8.28125" style="0" bestFit="1" customWidth="1"/>
    <col min="8" max="8" width="10.7109375" style="0" bestFit="1" customWidth="1"/>
    <col min="9" max="9" width="4.140625" style="0" bestFit="1" customWidth="1"/>
    <col min="10" max="10" width="6.57421875" style="0" bestFit="1" customWidth="1"/>
    <col min="11" max="11" width="6.7109375" style="0" bestFit="1" customWidth="1"/>
  </cols>
  <sheetData>
    <row r="1" spans="1:11" ht="15">
      <c r="A1" t="s">
        <v>200</v>
      </c>
      <c r="E1" s="39" t="s">
        <v>163</v>
      </c>
      <c r="F1" s="39"/>
      <c r="G1" s="39" t="s">
        <v>168</v>
      </c>
      <c r="H1" s="39"/>
      <c r="I1" s="39" t="s">
        <v>177</v>
      </c>
      <c r="J1" s="39"/>
      <c r="K1" s="39"/>
    </row>
    <row r="2" spans="1:11" ht="15">
      <c r="A2" t="s">
        <v>132</v>
      </c>
      <c r="B2" t="s">
        <v>96</v>
      </c>
      <c r="C2" t="s">
        <v>129</v>
      </c>
      <c r="D2" t="s">
        <v>130</v>
      </c>
      <c r="E2" t="s">
        <v>162</v>
      </c>
      <c r="F2" t="s">
        <v>130</v>
      </c>
      <c r="G2" t="s">
        <v>175</v>
      </c>
      <c r="H2" t="s">
        <v>176</v>
      </c>
      <c r="I2" t="s">
        <v>178</v>
      </c>
      <c r="J2" t="s">
        <v>180</v>
      </c>
      <c r="K2" t="s">
        <v>179</v>
      </c>
    </row>
    <row r="3" spans="1:11" ht="15">
      <c r="A3" s="2" t="s">
        <v>201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9" ht="15">
      <c r="A4" t="s">
        <v>119</v>
      </c>
      <c r="B4">
        <v>4</v>
      </c>
      <c r="D4">
        <f>B4+C4</f>
        <v>4</v>
      </c>
      <c r="E4">
        <v>24</v>
      </c>
      <c r="F4">
        <f>G4*E4</f>
        <v>96</v>
      </c>
      <c r="G4">
        <v>4</v>
      </c>
      <c r="H4" t="str">
        <f>IF(SUM(D4:D4)&gt;=G4,"Owned",CONCATENATE(G4-SUM(D4:D4)," To Buy"))</f>
        <v>Owned</v>
      </c>
      <c r="I4">
        <f>(G5-D5)*7.7</f>
        <v>0</v>
      </c>
    </row>
    <row r="6" spans="1:11" ht="15">
      <c r="A6" s="2" t="s">
        <v>202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9" ht="15">
      <c r="A7" t="s">
        <v>203</v>
      </c>
      <c r="E7">
        <v>4</v>
      </c>
      <c r="F7">
        <f>G7*E7</f>
        <v>48</v>
      </c>
      <c r="G7">
        <v>12</v>
      </c>
      <c r="H7" t="str">
        <f>IF(SUM(D7:D7)&gt;=G7,"Owned",CONCATENATE(G7-SUM(D7:D7)," To Buy"))</f>
        <v>12 To Buy</v>
      </c>
      <c r="I7">
        <f>3*8.2</f>
        <v>24.599999999999998</v>
      </c>
    </row>
    <row r="9" spans="1:9" ht="15">
      <c r="A9" t="s">
        <v>207</v>
      </c>
      <c r="B9">
        <v>1</v>
      </c>
      <c r="D9">
        <v>1</v>
      </c>
      <c r="E9">
        <v>40</v>
      </c>
      <c r="F9">
        <f>G9*E9</f>
        <v>40</v>
      </c>
      <c r="G9">
        <v>1</v>
      </c>
      <c r="H9" t="str">
        <f>IF(SUM(D9:D9)&gt;=G9,"Owned",CONCATENATE(G9-SUM(D9:D9)," To Buy"))</f>
        <v>Owned</v>
      </c>
      <c r="I9">
        <f>(G10-D10)*7.7</f>
        <v>0</v>
      </c>
    </row>
    <row r="10" spans="1:9" ht="15">
      <c r="A10" t="s">
        <v>204</v>
      </c>
      <c r="B10">
        <v>1</v>
      </c>
      <c r="D10">
        <f>B10+C10</f>
        <v>1</v>
      </c>
      <c r="E10">
        <v>55</v>
      </c>
      <c r="F10">
        <f>G10*E10</f>
        <v>55</v>
      </c>
      <c r="G10">
        <v>1</v>
      </c>
      <c r="H10" t="str">
        <f>IF(SUM(D10:D10)&gt;=G10,"Owned",CONCATENATE(G10-SUM(D10:D10)," To Buy"))</f>
        <v>Owned</v>
      </c>
      <c r="I10">
        <f>(G11-D11)*7.7</f>
        <v>7.7</v>
      </c>
    </row>
    <row r="11" spans="1:9" ht="15">
      <c r="A11" t="s">
        <v>205</v>
      </c>
      <c r="E11">
        <v>25</v>
      </c>
      <c r="F11">
        <f>G11*E11</f>
        <v>25</v>
      </c>
      <c r="G11">
        <v>1</v>
      </c>
      <c r="H11" t="str">
        <f>IF(SUM(D11:D11)&gt;=G11,"Owned",CONCATENATE(G11-SUM(D11:D11)," To Buy"))</f>
        <v>1 To Buy</v>
      </c>
      <c r="I11">
        <v>4.1</v>
      </c>
    </row>
    <row r="12" spans="1:8" ht="15">
      <c r="A12" t="s">
        <v>206</v>
      </c>
      <c r="E12">
        <v>35</v>
      </c>
      <c r="F12">
        <f>G12*E12</f>
        <v>35</v>
      </c>
      <c r="G12">
        <v>1</v>
      </c>
      <c r="H12" t="str">
        <f>IF(SUM(D12:D12)&gt;=G12,"Owned",CONCATENATE(G12-SUM(D12:D12)," To Buy"))</f>
        <v>1 To Buy</v>
      </c>
    </row>
    <row r="13" spans="1:8" ht="15">
      <c r="A13" t="s">
        <v>208</v>
      </c>
      <c r="E13">
        <v>75</v>
      </c>
      <c r="F13">
        <f>G13*E13</f>
        <v>75</v>
      </c>
      <c r="G13">
        <v>1</v>
      </c>
      <c r="H13" t="str">
        <f>IF(SUM(D13:D13)&gt;=G13,"Owned",CONCATENATE(G13-SUM(D13:D13)," To Buy"))</f>
        <v>1 To Buy</v>
      </c>
    </row>
    <row r="15" spans="1:11" ht="15">
      <c r="A15" s="2" t="s">
        <v>209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9" ht="15">
      <c r="A16" t="s">
        <v>210</v>
      </c>
      <c r="E16">
        <v>3</v>
      </c>
      <c r="F16">
        <f>G16*E16</f>
        <v>48</v>
      </c>
      <c r="G16">
        <v>16</v>
      </c>
      <c r="H16" t="str">
        <f>IF(SUM(D16:D16)&gt;=G16,"Owned",CONCATENATE(G16-SUM(D16:D16)," To Buy"))</f>
        <v>16 To Buy</v>
      </c>
      <c r="I16">
        <f>4*8.2</f>
        <v>32.8</v>
      </c>
    </row>
    <row r="18" spans="1:11" ht="15">
      <c r="A18" s="2" t="s">
        <v>211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9" ht="15">
      <c r="A19" t="s">
        <v>210</v>
      </c>
      <c r="E19">
        <v>3</v>
      </c>
      <c r="F19">
        <f>G19*E19</f>
        <v>12</v>
      </c>
      <c r="G19">
        <v>4</v>
      </c>
      <c r="H19" t="str">
        <f>IF(SUM(D19:D19)&gt;=G19,"Owned",CONCATENATE(G19-SUM(D19:D19)," To Buy"))</f>
        <v>4 To Buy</v>
      </c>
      <c r="I19">
        <f>3*8.2</f>
        <v>24.599999999999998</v>
      </c>
    </row>
    <row r="20" spans="1:9" ht="15">
      <c r="A20" t="s">
        <v>212</v>
      </c>
      <c r="E20">
        <v>4</v>
      </c>
      <c r="F20">
        <f>G20*E20</f>
        <v>32</v>
      </c>
      <c r="G20">
        <v>8</v>
      </c>
      <c r="H20" t="str">
        <f>IF(SUM(D20:D20)&gt;=G20,"Owned",CONCATENATE(G20-SUM(D20:D20)," To Buy"))</f>
        <v>8 To Buy</v>
      </c>
      <c r="I20">
        <f>2*8.2</f>
        <v>16.4</v>
      </c>
    </row>
    <row r="21" spans="1:9" ht="15">
      <c r="A21" t="s">
        <v>213</v>
      </c>
      <c r="E21">
        <v>4</v>
      </c>
      <c r="F21">
        <f>G21*E21</f>
        <v>4</v>
      </c>
      <c r="G21">
        <v>1</v>
      </c>
      <c r="H21" t="str">
        <f>IF(SUM(D21:D21)&gt;=G21,"Owned",CONCATENATE(G21-SUM(D21:D21)," To Buy"))</f>
        <v>1 To Buy</v>
      </c>
      <c r="I21">
        <v>4.1</v>
      </c>
    </row>
    <row r="22" spans="6:9" ht="15">
      <c r="F22">
        <f>SUM(F4:F21)</f>
        <v>470</v>
      </c>
      <c r="I22">
        <f>SUM(I4:I21)</f>
        <v>114.29999999999998</v>
      </c>
    </row>
    <row r="24" spans="5:11" ht="15">
      <c r="E24" s="39"/>
      <c r="F24" s="39"/>
      <c r="G24" s="39"/>
      <c r="H24" s="39"/>
      <c r="I24" s="39"/>
      <c r="J24" s="39"/>
      <c r="K24" s="39"/>
    </row>
  </sheetData>
  <sheetProtection/>
  <mergeCells count="6">
    <mergeCell ref="E1:F1"/>
    <mergeCell ref="G1:H1"/>
    <mergeCell ref="I1:K1"/>
    <mergeCell ref="E24:F24"/>
    <mergeCell ref="G24:H24"/>
    <mergeCell ref="I24:K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31.5742187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  <col min="5" max="5" width="5.00390625" style="0" bestFit="1" customWidth="1"/>
    <col min="6" max="6" width="5.421875" style="0" bestFit="1" customWidth="1"/>
    <col min="7" max="7" width="8.28125" style="0" bestFit="1" customWidth="1"/>
    <col min="8" max="8" width="10.7109375" style="0" bestFit="1" customWidth="1"/>
  </cols>
  <sheetData>
    <row r="1" spans="1:11" ht="15">
      <c r="A1" t="s">
        <v>196</v>
      </c>
      <c r="E1" s="39" t="s">
        <v>163</v>
      </c>
      <c r="F1" s="39"/>
      <c r="G1" s="39" t="s">
        <v>168</v>
      </c>
      <c r="H1" s="39"/>
      <c r="I1" s="39" t="s">
        <v>177</v>
      </c>
      <c r="J1" s="39"/>
      <c r="K1" s="39"/>
    </row>
    <row r="2" spans="1:11" ht="15">
      <c r="A2" t="s">
        <v>132</v>
      </c>
      <c r="B2" t="s">
        <v>96</v>
      </c>
      <c r="C2" t="s">
        <v>129</v>
      </c>
      <c r="D2" t="s">
        <v>130</v>
      </c>
      <c r="E2" t="s">
        <v>162</v>
      </c>
      <c r="F2" t="s">
        <v>130</v>
      </c>
      <c r="G2" t="s">
        <v>175</v>
      </c>
      <c r="H2" t="s">
        <v>176</v>
      </c>
      <c r="I2" t="s">
        <v>178</v>
      </c>
      <c r="J2" t="s">
        <v>180</v>
      </c>
      <c r="K2" t="s">
        <v>179</v>
      </c>
    </row>
    <row r="3" ht="15">
      <c r="A3" t="s">
        <v>1</v>
      </c>
    </row>
    <row r="4" spans="1:8" ht="15">
      <c r="A4" t="s">
        <v>197</v>
      </c>
      <c r="B4">
        <v>1</v>
      </c>
      <c r="D4">
        <f>B4+C4</f>
        <v>1</v>
      </c>
      <c r="E4">
        <v>130</v>
      </c>
      <c r="G4">
        <v>1</v>
      </c>
      <c r="H4" t="str">
        <f>IF(SUM(D4:D4)&gt;=G4,"Owned",CONCATENATE(G4-SUM(D4:D4)," To Buy"))</f>
        <v>Owned</v>
      </c>
    </row>
    <row r="5" spans="1:9" ht="15">
      <c r="A5" t="s">
        <v>198</v>
      </c>
      <c r="B5">
        <v>0</v>
      </c>
      <c r="D5">
        <f>B5+C5</f>
        <v>0</v>
      </c>
      <c r="E5">
        <v>80</v>
      </c>
      <c r="G5">
        <v>1</v>
      </c>
      <c r="H5" t="str">
        <f aca="true" t="shared" si="0" ref="H5:H10">IF(SUM(D5:D5)&gt;=G5,"Owned",CONCATENATE(G5-SUM(D5:D5)," To Buy"))</f>
        <v>1 To Buy</v>
      </c>
      <c r="I5">
        <f>(G5-D5)*7.7</f>
        <v>7.7</v>
      </c>
    </row>
    <row r="6" spans="1:8" ht="15">
      <c r="A6" t="s">
        <v>106</v>
      </c>
      <c r="B6">
        <v>1</v>
      </c>
      <c r="D6">
        <f>B6+C6</f>
        <v>1</v>
      </c>
      <c r="E6">
        <v>10</v>
      </c>
      <c r="G6">
        <v>1</v>
      </c>
      <c r="H6" t="str">
        <f t="shared" si="0"/>
        <v>Owned</v>
      </c>
    </row>
    <row r="7" spans="1:8" ht="15">
      <c r="A7" t="s">
        <v>107</v>
      </c>
      <c r="B7">
        <v>1</v>
      </c>
      <c r="D7">
        <f>B7+C7</f>
        <v>1</v>
      </c>
      <c r="E7">
        <v>10</v>
      </c>
      <c r="G7">
        <v>1</v>
      </c>
      <c r="H7" t="str">
        <f t="shared" si="0"/>
        <v>Owned</v>
      </c>
    </row>
    <row r="8" spans="1:8" ht="15">
      <c r="A8" t="s">
        <v>104</v>
      </c>
      <c r="B8">
        <v>1</v>
      </c>
      <c r="D8">
        <f>B8+C8</f>
        <v>1</v>
      </c>
      <c r="E8">
        <v>60</v>
      </c>
      <c r="G8">
        <v>1</v>
      </c>
      <c r="H8" t="str">
        <f t="shared" si="0"/>
        <v>Owned</v>
      </c>
    </row>
    <row r="9" spans="1:8" ht="15">
      <c r="A9" t="s">
        <v>105</v>
      </c>
      <c r="B9">
        <v>1</v>
      </c>
      <c r="D9">
        <v>1</v>
      </c>
      <c r="E9">
        <v>30</v>
      </c>
      <c r="G9">
        <v>1</v>
      </c>
      <c r="H9" t="str">
        <f t="shared" si="0"/>
        <v>Owned</v>
      </c>
    </row>
    <row r="10" spans="1:8" ht="15">
      <c r="A10" t="s">
        <v>199</v>
      </c>
      <c r="B10">
        <v>1</v>
      </c>
      <c r="D10">
        <f>B10+C10</f>
        <v>1</v>
      </c>
      <c r="E10">
        <v>180</v>
      </c>
      <c r="G10">
        <v>1</v>
      </c>
      <c r="H10" t="str">
        <f t="shared" si="0"/>
        <v>Owned</v>
      </c>
    </row>
    <row r="12" ht="15">
      <c r="E12">
        <f>SUM(E4:E10)</f>
        <v>500</v>
      </c>
    </row>
    <row r="14" spans="5:11" ht="15">
      <c r="E14" s="39"/>
      <c r="F14" s="39"/>
      <c r="G14" s="39"/>
      <c r="H14" s="39"/>
      <c r="I14" s="39"/>
      <c r="J14" s="39"/>
      <c r="K14" s="39"/>
    </row>
  </sheetData>
  <sheetProtection/>
  <mergeCells count="6">
    <mergeCell ref="E1:F1"/>
    <mergeCell ref="G1:H1"/>
    <mergeCell ref="I1:K1"/>
    <mergeCell ref="E14:F14"/>
    <mergeCell ref="G14:H14"/>
    <mergeCell ref="I14:K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1.5742187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  <col min="5" max="5" width="5.00390625" style="0" bestFit="1" customWidth="1"/>
    <col min="6" max="6" width="5.421875" style="0" bestFit="1" customWidth="1"/>
    <col min="7" max="7" width="8.28125" style="0" bestFit="1" customWidth="1"/>
    <col min="8" max="8" width="10.7109375" style="0" bestFit="1" customWidth="1"/>
  </cols>
  <sheetData>
    <row r="1" spans="5:11" ht="15">
      <c r="E1" s="39" t="s">
        <v>163</v>
      </c>
      <c r="F1" s="39"/>
      <c r="G1" s="39" t="s">
        <v>168</v>
      </c>
      <c r="H1" s="39"/>
      <c r="I1" s="39" t="s">
        <v>177</v>
      </c>
      <c r="J1" s="39"/>
      <c r="K1" s="39"/>
    </row>
    <row r="2" spans="1:11" ht="15">
      <c r="A2" t="s">
        <v>132</v>
      </c>
      <c r="B2" t="s">
        <v>96</v>
      </c>
      <c r="C2" t="s">
        <v>129</v>
      </c>
      <c r="D2" t="s">
        <v>130</v>
      </c>
      <c r="E2" t="s">
        <v>162</v>
      </c>
      <c r="F2" t="s">
        <v>130</v>
      </c>
      <c r="G2" t="s">
        <v>175</v>
      </c>
      <c r="H2" t="s">
        <v>176</v>
      </c>
      <c r="I2" t="s">
        <v>178</v>
      </c>
      <c r="J2" t="s">
        <v>180</v>
      </c>
      <c r="K2" t="s">
        <v>179</v>
      </c>
    </row>
    <row r="3" ht="15">
      <c r="A3" t="s">
        <v>1</v>
      </c>
    </row>
    <row r="4" spans="1:8" ht="15">
      <c r="A4" t="s">
        <v>108</v>
      </c>
      <c r="B4">
        <v>1</v>
      </c>
      <c r="D4">
        <f>B4+C4</f>
        <v>1</v>
      </c>
      <c r="E4">
        <v>95</v>
      </c>
      <c r="G4">
        <v>1</v>
      </c>
      <c r="H4" t="str">
        <f aca="true" t="shared" si="0" ref="H4:H16">IF(D4-G4&gt;=0,"Owned","To Buy")</f>
        <v>Owned</v>
      </c>
    </row>
    <row r="5" spans="1:8" ht="15">
      <c r="A5" t="s">
        <v>109</v>
      </c>
      <c r="B5">
        <v>1</v>
      </c>
      <c r="D5">
        <f>B5+C5</f>
        <v>1</v>
      </c>
      <c r="E5">
        <v>70</v>
      </c>
      <c r="G5">
        <v>1</v>
      </c>
      <c r="H5" t="str">
        <f t="shared" si="0"/>
        <v>Owned</v>
      </c>
    </row>
    <row r="6" spans="1:8" ht="15">
      <c r="A6" t="s">
        <v>110</v>
      </c>
      <c r="B6">
        <v>1</v>
      </c>
      <c r="C6">
        <v>1</v>
      </c>
      <c r="D6">
        <f>B6+C6</f>
        <v>2</v>
      </c>
      <c r="E6">
        <v>50</v>
      </c>
      <c r="G6">
        <v>1</v>
      </c>
      <c r="H6" t="str">
        <f t="shared" si="0"/>
        <v>Owned</v>
      </c>
    </row>
    <row r="7" spans="1:11" ht="15">
      <c r="A7" t="s">
        <v>170</v>
      </c>
      <c r="G7">
        <v>1</v>
      </c>
      <c r="H7" t="str">
        <f t="shared" si="0"/>
        <v>To Buy</v>
      </c>
      <c r="I7">
        <v>15.5</v>
      </c>
      <c r="J7">
        <v>4.99</v>
      </c>
      <c r="K7">
        <f>I7-J7</f>
        <v>10.51</v>
      </c>
    </row>
    <row r="8" spans="1:8" ht="15">
      <c r="A8" t="s">
        <v>126</v>
      </c>
      <c r="B8">
        <v>1</v>
      </c>
      <c r="D8">
        <f>B8+C8</f>
        <v>1</v>
      </c>
      <c r="E8">
        <v>85</v>
      </c>
      <c r="G8">
        <v>1</v>
      </c>
      <c r="H8" t="str">
        <f t="shared" si="0"/>
        <v>Owned</v>
      </c>
    </row>
    <row r="9" spans="1:8" ht="15">
      <c r="A9" t="s">
        <v>139</v>
      </c>
      <c r="B9">
        <v>1</v>
      </c>
      <c r="D9">
        <v>1</v>
      </c>
      <c r="E9">
        <v>75</v>
      </c>
      <c r="G9">
        <v>1</v>
      </c>
      <c r="H9" t="str">
        <f t="shared" si="0"/>
        <v>Owned</v>
      </c>
    </row>
    <row r="10" spans="1:8" ht="15">
      <c r="A10" t="s">
        <v>111</v>
      </c>
      <c r="B10">
        <v>1</v>
      </c>
      <c r="C10">
        <v>1</v>
      </c>
      <c r="D10">
        <f>B10+C10</f>
        <v>2</v>
      </c>
      <c r="H10" t="str">
        <f t="shared" si="0"/>
        <v>Owned</v>
      </c>
    </row>
    <row r="11" spans="1:8" ht="15">
      <c r="A11" t="s">
        <v>171</v>
      </c>
      <c r="G11">
        <v>1</v>
      </c>
      <c r="H11" t="str">
        <f t="shared" si="0"/>
        <v>To Buy</v>
      </c>
    </row>
    <row r="12" spans="1:9" ht="15">
      <c r="A12" t="s">
        <v>172</v>
      </c>
      <c r="G12">
        <v>1</v>
      </c>
      <c r="H12" t="str">
        <f t="shared" si="0"/>
        <v>To Buy</v>
      </c>
      <c r="I12">
        <v>15.5</v>
      </c>
    </row>
    <row r="13" spans="1:8" ht="15">
      <c r="A13" t="s">
        <v>152</v>
      </c>
      <c r="C13">
        <v>1</v>
      </c>
      <c r="D13">
        <f>B13+C13</f>
        <v>1</v>
      </c>
      <c r="E13">
        <v>50</v>
      </c>
      <c r="H13" t="str">
        <f t="shared" si="0"/>
        <v>Owned</v>
      </c>
    </row>
    <row r="14" spans="1:8" ht="15">
      <c r="A14" t="s">
        <v>153</v>
      </c>
      <c r="C14">
        <v>1</v>
      </c>
      <c r="D14">
        <f>B14+C14</f>
        <v>1</v>
      </c>
      <c r="H14" t="str">
        <f t="shared" si="0"/>
        <v>Owned</v>
      </c>
    </row>
    <row r="15" spans="1:8" ht="15">
      <c r="A15" t="s">
        <v>160</v>
      </c>
      <c r="C15">
        <v>1</v>
      </c>
      <c r="D15">
        <f>B15+C15</f>
        <v>1</v>
      </c>
      <c r="E15">
        <v>80</v>
      </c>
      <c r="H15" t="str">
        <f t="shared" si="0"/>
        <v>Owned</v>
      </c>
    </row>
    <row r="16" spans="1:8" ht="15">
      <c r="A16" t="s">
        <v>173</v>
      </c>
      <c r="G16">
        <v>1</v>
      </c>
      <c r="H16" t="str">
        <f t="shared" si="0"/>
        <v>To Buy</v>
      </c>
    </row>
    <row r="17" spans="1:9" ht="15">
      <c r="A17" t="s">
        <v>174</v>
      </c>
      <c r="G17">
        <v>1</v>
      </c>
      <c r="H17" t="str">
        <f>IF(D17-G17&gt;=0,"Owned","To Buy")</f>
        <v>To Buy</v>
      </c>
      <c r="I17">
        <v>12.3</v>
      </c>
    </row>
    <row r="19" ht="15">
      <c r="A19" t="s">
        <v>12</v>
      </c>
    </row>
    <row r="20" ht="15">
      <c r="A20" t="s">
        <v>131</v>
      </c>
    </row>
    <row r="21" spans="1:5" ht="15">
      <c r="A21" t="s">
        <v>120</v>
      </c>
      <c r="B21">
        <v>8</v>
      </c>
      <c r="C21">
        <v>4</v>
      </c>
      <c r="D21">
        <f>B21+C21</f>
        <v>12</v>
      </c>
      <c r="E21">
        <v>7</v>
      </c>
    </row>
    <row r="22" spans="1:8" ht="15">
      <c r="A22" t="s">
        <v>122</v>
      </c>
      <c r="B22">
        <v>8</v>
      </c>
      <c r="C22">
        <v>4</v>
      </c>
      <c r="D22">
        <f>B22+C22</f>
        <v>12</v>
      </c>
      <c r="E22">
        <v>7</v>
      </c>
      <c r="G22">
        <v>24</v>
      </c>
      <c r="H22" t="str">
        <f>IF(SUM(D21:D22)&gt;=G22,"Owned",CONCATENATE(G22-SUM(D21:D22),"To Buy"))</f>
        <v>Owned</v>
      </c>
    </row>
    <row r="23" spans="1:8" ht="15">
      <c r="A23" t="s">
        <v>121</v>
      </c>
      <c r="B23">
        <v>8</v>
      </c>
      <c r="C23">
        <v>4</v>
      </c>
      <c r="D23">
        <f>B23+C23</f>
        <v>12</v>
      </c>
      <c r="E23">
        <v>9</v>
      </c>
      <c r="G23">
        <v>10</v>
      </c>
      <c r="H23" t="str">
        <f>IF(D23-G23&gt;=0,"Owned",CONCATENATE(G23-D23," To Buy"))</f>
        <v>Owned</v>
      </c>
    </row>
    <row r="25" ht="15">
      <c r="A25" t="s">
        <v>123</v>
      </c>
    </row>
    <row r="26" spans="1:5" ht="15">
      <c r="A26" t="s">
        <v>120</v>
      </c>
      <c r="B26">
        <v>4</v>
      </c>
      <c r="C26">
        <v>6</v>
      </c>
      <c r="D26">
        <f>B26+C26</f>
        <v>10</v>
      </c>
      <c r="E26">
        <v>13</v>
      </c>
    </row>
    <row r="27" spans="1:8" ht="15">
      <c r="A27" t="s">
        <v>122</v>
      </c>
      <c r="B27">
        <v>4</v>
      </c>
      <c r="C27">
        <v>6</v>
      </c>
      <c r="D27">
        <f>B27+C27</f>
        <v>10</v>
      </c>
      <c r="E27">
        <v>13</v>
      </c>
      <c r="G27">
        <v>24</v>
      </c>
      <c r="H27" t="str">
        <f>IF(SUM(D26:D27)&gt;=G27,"Owned",CONCATENATE(G27-SUM(D26:D27)," To Buy"))</f>
        <v>4 To Buy</v>
      </c>
    </row>
    <row r="28" spans="1:11" ht="15">
      <c r="A28" t="s">
        <v>121</v>
      </c>
      <c r="B28">
        <v>4</v>
      </c>
      <c r="C28">
        <v>6</v>
      </c>
      <c r="D28">
        <f>B28+C28</f>
        <v>10</v>
      </c>
      <c r="E28">
        <v>15</v>
      </c>
      <c r="G28">
        <v>10</v>
      </c>
      <c r="H28" t="str">
        <f>IF(D28-G28&gt;=0,"Owned",CONCATENATE(G28-D28," To Buy"))</f>
        <v>Owned</v>
      </c>
      <c r="I28">
        <f>4*15.5</f>
        <v>62</v>
      </c>
      <c r="J28">
        <f>8.49+8.62</f>
        <v>17.11</v>
      </c>
      <c r="K28">
        <f>I28-J28</f>
        <v>44.89</v>
      </c>
    </row>
    <row r="31" ht="15">
      <c r="A31" t="s">
        <v>169</v>
      </c>
    </row>
    <row r="32" spans="1:10" ht="15">
      <c r="A32" t="s">
        <v>131</v>
      </c>
      <c r="C32">
        <v>2</v>
      </c>
      <c r="D32">
        <f>B32+C32</f>
        <v>2</v>
      </c>
      <c r="G32">
        <v>8</v>
      </c>
      <c r="H32" t="str">
        <f>IF(D32-G32&gt;=0,"Owned",CONCATENATE(G32-D32," To Buy"))</f>
        <v>6 To Buy</v>
      </c>
      <c r="I32">
        <f>3*8.2</f>
        <v>24.599999999999998</v>
      </c>
      <c r="J32">
        <v>7.2</v>
      </c>
    </row>
    <row r="33" spans="1:9" ht="15">
      <c r="A33" t="s">
        <v>123</v>
      </c>
      <c r="C33">
        <v>2</v>
      </c>
      <c r="D33">
        <f>B33+C33</f>
        <v>2</v>
      </c>
      <c r="G33">
        <v>8</v>
      </c>
      <c r="H33" t="str">
        <f>IF(D33-G33&gt;=0,"Owned",CONCATENATE(G33-D33," To Buy"))</f>
        <v>6 To Buy</v>
      </c>
      <c r="I33">
        <f>(G33-D33)*8.2</f>
        <v>49.199999999999996</v>
      </c>
    </row>
    <row r="34" ht="15">
      <c r="A34" t="s">
        <v>190</v>
      </c>
    </row>
    <row r="35" spans="9:11" ht="15">
      <c r="I35">
        <f>SUM(I4:I33)</f>
        <v>179.1</v>
      </c>
      <c r="J35">
        <f>SUM(J4:J33)</f>
        <v>29.3</v>
      </c>
      <c r="K35">
        <f>I35-J35</f>
        <v>149.79999999999998</v>
      </c>
    </row>
  </sheetData>
  <sheetProtection/>
  <mergeCells count="3">
    <mergeCell ref="E1:F1"/>
    <mergeCell ref="G1:H1"/>
    <mergeCell ref="I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5">
      <selection activeCell="F17" sqref="F17"/>
    </sheetView>
  </sheetViews>
  <sheetFormatPr defaultColWidth="9.140625" defaultRowHeight="15"/>
  <cols>
    <col min="1" max="1" width="36.5742187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  <col min="5" max="5" width="5.00390625" style="0" bestFit="1" customWidth="1"/>
    <col min="6" max="6" width="5.421875" style="0" bestFit="1" customWidth="1"/>
    <col min="7" max="7" width="8.28125" style="0" bestFit="1" customWidth="1"/>
    <col min="8" max="8" width="10.7109375" style="0" bestFit="1" customWidth="1"/>
    <col min="9" max="9" width="5.00390625" style="0" bestFit="1" customWidth="1"/>
    <col min="10" max="10" width="6.57421875" style="0" bestFit="1" customWidth="1"/>
    <col min="11" max="11" width="6.7109375" style="0" bestFit="1" customWidth="1"/>
  </cols>
  <sheetData>
    <row r="1" spans="5:11" ht="15">
      <c r="E1" s="39" t="s">
        <v>163</v>
      </c>
      <c r="F1" s="39"/>
      <c r="G1" s="39" t="s">
        <v>168</v>
      </c>
      <c r="H1" s="39"/>
      <c r="I1" s="39" t="s">
        <v>177</v>
      </c>
      <c r="J1" s="39"/>
      <c r="K1" s="39"/>
    </row>
    <row r="2" spans="1:11" ht="15">
      <c r="A2" t="s">
        <v>132</v>
      </c>
      <c r="B2" t="s">
        <v>96</v>
      </c>
      <c r="C2" t="s">
        <v>129</v>
      </c>
      <c r="D2" t="s">
        <v>130</v>
      </c>
      <c r="E2" t="s">
        <v>162</v>
      </c>
      <c r="F2" t="s">
        <v>130</v>
      </c>
      <c r="G2" t="s">
        <v>175</v>
      </c>
      <c r="H2" t="s">
        <v>176</v>
      </c>
      <c r="I2" t="s">
        <v>178</v>
      </c>
      <c r="J2" t="s">
        <v>180</v>
      </c>
      <c r="K2" t="s">
        <v>179</v>
      </c>
    </row>
    <row r="4" ht="15">
      <c r="A4" t="s">
        <v>1</v>
      </c>
    </row>
    <row r="5" spans="1:4" ht="15">
      <c r="A5" t="s">
        <v>164</v>
      </c>
      <c r="B5">
        <v>1</v>
      </c>
      <c r="C5">
        <v>1</v>
      </c>
      <c r="D5">
        <f>B5+C5</f>
        <v>2</v>
      </c>
    </row>
    <row r="6" spans="1:4" ht="15">
      <c r="A6" t="s">
        <v>195</v>
      </c>
      <c r="C6">
        <v>1</v>
      </c>
      <c r="D6">
        <f>B6+C6</f>
        <v>1</v>
      </c>
    </row>
    <row r="7" spans="1:4" ht="15">
      <c r="A7" t="s">
        <v>103</v>
      </c>
      <c r="B7">
        <v>1</v>
      </c>
      <c r="D7">
        <f aca="true" t="shared" si="0" ref="D7:D17">B7+C7</f>
        <v>1</v>
      </c>
    </row>
    <row r="8" spans="1:4" ht="15">
      <c r="A8" t="s">
        <v>154</v>
      </c>
      <c r="C8">
        <v>2</v>
      </c>
      <c r="D8">
        <f t="shared" si="0"/>
        <v>2</v>
      </c>
    </row>
    <row r="9" spans="1:4" ht="15">
      <c r="A9" t="s">
        <v>161</v>
      </c>
      <c r="C9">
        <v>1</v>
      </c>
      <c r="D9">
        <f t="shared" si="0"/>
        <v>1</v>
      </c>
    </row>
    <row r="10" spans="1:4" ht="15">
      <c r="A10" t="s">
        <v>93</v>
      </c>
      <c r="B10">
        <v>1</v>
      </c>
      <c r="D10">
        <f t="shared" si="0"/>
        <v>1</v>
      </c>
    </row>
    <row r="11" spans="1:4" ht="15">
      <c r="A11" t="s">
        <v>94</v>
      </c>
      <c r="B11">
        <v>1</v>
      </c>
      <c r="D11">
        <f t="shared" si="0"/>
        <v>1</v>
      </c>
    </row>
    <row r="12" spans="1:4" ht="15">
      <c r="A12" t="s">
        <v>134</v>
      </c>
      <c r="C12">
        <v>1</v>
      </c>
      <c r="D12">
        <f t="shared" si="0"/>
        <v>1</v>
      </c>
    </row>
    <row r="13" spans="1:4" ht="15">
      <c r="A13" t="s">
        <v>150</v>
      </c>
      <c r="C13">
        <v>1</v>
      </c>
      <c r="D13">
        <f t="shared" si="0"/>
        <v>1</v>
      </c>
    </row>
    <row r="14" spans="1:4" ht="15">
      <c r="A14" t="s">
        <v>148</v>
      </c>
      <c r="C14">
        <v>1</v>
      </c>
      <c r="D14">
        <f t="shared" si="0"/>
        <v>1</v>
      </c>
    </row>
    <row r="15" spans="1:4" ht="15">
      <c r="A15" t="s">
        <v>149</v>
      </c>
      <c r="C15">
        <v>1</v>
      </c>
      <c r="D15">
        <f t="shared" si="0"/>
        <v>1</v>
      </c>
    </row>
    <row r="16" spans="1:4" ht="15">
      <c r="A16" t="s">
        <v>156</v>
      </c>
      <c r="C16">
        <v>1</v>
      </c>
      <c r="D16">
        <f t="shared" si="0"/>
        <v>1</v>
      </c>
    </row>
    <row r="17" spans="1:4" ht="15">
      <c r="A17" t="s">
        <v>159</v>
      </c>
      <c r="C17">
        <v>1</v>
      </c>
      <c r="D17">
        <f t="shared" si="0"/>
        <v>1</v>
      </c>
    </row>
    <row r="18" ht="15">
      <c r="A18" t="s">
        <v>227</v>
      </c>
    </row>
    <row r="20" ht="15">
      <c r="A20" t="s">
        <v>12</v>
      </c>
    </row>
    <row r="21" ht="15">
      <c r="A21" t="s">
        <v>90</v>
      </c>
    </row>
    <row r="22" spans="1:4" ht="15">
      <c r="A22" t="s">
        <v>124</v>
      </c>
      <c r="B22">
        <v>4</v>
      </c>
      <c r="C22">
        <v>20</v>
      </c>
      <c r="D22">
        <f>B22+C22</f>
        <v>24</v>
      </c>
    </row>
    <row r="23" spans="1:4" ht="15">
      <c r="A23" t="s">
        <v>125</v>
      </c>
      <c r="C23">
        <v>16</v>
      </c>
      <c r="D23">
        <f>B23+C23</f>
        <v>16</v>
      </c>
    </row>
    <row r="24" spans="1:9" ht="15">
      <c r="A24" t="s">
        <v>121</v>
      </c>
      <c r="C24">
        <v>16</v>
      </c>
      <c r="D24">
        <f>B24+C24</f>
        <v>16</v>
      </c>
      <c r="G24">
        <v>16</v>
      </c>
      <c r="H24" t="str">
        <f>IF(D24-G24&gt;=0,"Owned",CONCATENATE(G24-D24," To Buy"))</f>
        <v>Owned</v>
      </c>
      <c r="I24">
        <f>(G24-D24)*8.2</f>
        <v>0</v>
      </c>
    </row>
    <row r="25" spans="1:9" ht="15">
      <c r="A25" t="s">
        <v>119</v>
      </c>
      <c r="B25">
        <v>4</v>
      </c>
      <c r="D25">
        <f>B25+C25</f>
        <v>4</v>
      </c>
      <c r="G25">
        <v>8</v>
      </c>
      <c r="H25" t="str">
        <f>IF(D25-G25&gt;=0,"Owned",CONCATENATE(G25-D25," To Buy"))</f>
        <v>4 To Buy</v>
      </c>
      <c r="I25">
        <f>(G25-D25)*8.2</f>
        <v>32.8</v>
      </c>
    </row>
    <row r="28" spans="1:9" ht="15">
      <c r="A28" s="2" t="s">
        <v>214</v>
      </c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221</v>
      </c>
      <c r="E29">
        <v>20</v>
      </c>
      <c r="F29">
        <f>G29*E29</f>
        <v>20</v>
      </c>
      <c r="G29">
        <v>1</v>
      </c>
      <c r="H29" t="str">
        <f>IF(D29-G29&gt;=0,"Owned",CONCATENATE(G29-D29," To Buy"))</f>
        <v>1 To Buy</v>
      </c>
    </row>
    <row r="30" spans="1:8" ht="15">
      <c r="A30" t="s">
        <v>215</v>
      </c>
      <c r="B30">
        <v>4</v>
      </c>
      <c r="C30">
        <v>4</v>
      </c>
      <c r="D30">
        <f>B30+C30</f>
        <v>8</v>
      </c>
      <c r="E30">
        <v>9</v>
      </c>
      <c r="F30">
        <f>G30*E30</f>
        <v>72</v>
      </c>
      <c r="G30">
        <v>8</v>
      </c>
      <c r="H30" t="str">
        <f>IF(D30-G30&gt;=0,"Owned",CONCATENATE(G30-D30," To Buy"))</f>
        <v>Owned</v>
      </c>
    </row>
    <row r="31" spans="1:8" ht="15">
      <c r="A31" t="s">
        <v>216</v>
      </c>
      <c r="E31">
        <v>32</v>
      </c>
      <c r="F31">
        <f>G31*E31</f>
        <v>32</v>
      </c>
      <c r="G31">
        <v>1</v>
      </c>
      <c r="H31" t="str">
        <f>IF(D31-G31&gt;=0,"Owned",CONCATENATE(G31-D31," To Buy"))</f>
        <v>1 To Buy</v>
      </c>
    </row>
    <row r="33" spans="1:9" ht="15">
      <c r="A33" s="2" t="s">
        <v>217</v>
      </c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218</v>
      </c>
      <c r="B34">
        <v>4</v>
      </c>
      <c r="D34">
        <f>B34+C34</f>
        <v>4</v>
      </c>
      <c r="E34">
        <v>8</v>
      </c>
      <c r="F34">
        <f>G34*E34</f>
        <v>64</v>
      </c>
      <c r="G34">
        <v>8</v>
      </c>
      <c r="H34" t="str">
        <f>IF(D34-G34&gt;=0,"Owned",CONCATENATE(G34-D34," To Buy"))</f>
        <v>4 To Buy</v>
      </c>
    </row>
    <row r="36" spans="1:9" ht="15">
      <c r="A36" s="2" t="s">
        <v>219</v>
      </c>
      <c r="B36" s="2"/>
      <c r="C36" s="2"/>
      <c r="D36" s="2"/>
      <c r="E36" s="2"/>
      <c r="F36" s="2"/>
      <c r="G36" s="2"/>
      <c r="H36" s="2"/>
      <c r="I36" s="2"/>
    </row>
    <row r="37" spans="1:8" ht="15">
      <c r="A37" t="s">
        <v>222</v>
      </c>
      <c r="E37">
        <v>75</v>
      </c>
      <c r="F37">
        <f>G37*E37</f>
        <v>75</v>
      </c>
      <c r="G37">
        <v>1</v>
      </c>
      <c r="H37" t="str">
        <f>IF(D37-G37&gt;=0,"Owned",CONCATENATE(G37-D37," To Buy"))</f>
        <v>1 To Buy</v>
      </c>
    </row>
    <row r="38" spans="1:8" ht="15">
      <c r="A38" t="s">
        <v>220</v>
      </c>
      <c r="E38">
        <v>9</v>
      </c>
      <c r="F38">
        <f>G38*E38</f>
        <v>27</v>
      </c>
      <c r="G38">
        <v>3</v>
      </c>
      <c r="H38" t="str">
        <f>IF(D38-G38&gt;=0,"Owned",CONCATENATE(G38-D38," To Buy"))</f>
        <v>3 To Buy</v>
      </c>
    </row>
    <row r="41" spans="1:9" ht="15">
      <c r="A41" s="2" t="s">
        <v>223</v>
      </c>
      <c r="B41" s="2"/>
      <c r="C41" s="2"/>
      <c r="D41" s="2"/>
      <c r="E41" s="2"/>
      <c r="F41" s="2"/>
      <c r="G41" s="2"/>
      <c r="H41" s="2"/>
      <c r="I41" s="2"/>
    </row>
    <row r="42" spans="1:8" ht="15">
      <c r="A42" t="s">
        <v>226</v>
      </c>
      <c r="E42">
        <v>55</v>
      </c>
      <c r="F42">
        <f>G42*E42</f>
        <v>55</v>
      </c>
      <c r="G42">
        <v>1</v>
      </c>
      <c r="H42" t="str">
        <f>IF(D42-G42&gt;=0,"Owned",CONCATENATE(G42-D42," To Buy"))</f>
        <v>1 To Buy</v>
      </c>
    </row>
    <row r="43" spans="1:8" ht="15">
      <c r="A43" t="s">
        <v>224</v>
      </c>
      <c r="C43">
        <v>6</v>
      </c>
      <c r="D43">
        <v>6</v>
      </c>
      <c r="E43">
        <v>8</v>
      </c>
      <c r="F43">
        <f>G43*E43</f>
        <v>48</v>
      </c>
      <c r="G43">
        <v>6</v>
      </c>
      <c r="H43" t="str">
        <f>IF(D43-G43&gt;=0,"Owned",CONCATENATE(G43-D43," To Buy"))</f>
        <v>Owned</v>
      </c>
    </row>
    <row r="44" spans="1:8" ht="15">
      <c r="A44" t="s">
        <v>225</v>
      </c>
      <c r="C44">
        <v>8</v>
      </c>
      <c r="D44">
        <f>B44+C44</f>
        <v>8</v>
      </c>
      <c r="E44">
        <v>9</v>
      </c>
      <c r="F44">
        <f>G44*E44</f>
        <v>72</v>
      </c>
      <c r="G44">
        <v>8</v>
      </c>
      <c r="H44" t="str">
        <f>IF(D44-G44&gt;=0,"Owned",CONCATENATE(G44-D44," To Buy"))</f>
        <v>Owned</v>
      </c>
    </row>
    <row r="45" spans="1:8" ht="15">
      <c r="A45" t="s">
        <v>216</v>
      </c>
      <c r="E45">
        <v>32</v>
      </c>
      <c r="F45">
        <f>G45*E45</f>
        <v>32</v>
      </c>
      <c r="G45">
        <v>1</v>
      </c>
      <c r="H45" t="str">
        <f>IF(D45-G45&gt;=0,"Owned",CONCATENATE(G45-D45," To Buy"))</f>
        <v>1 To Buy</v>
      </c>
    </row>
    <row r="48" ht="15">
      <c r="F48">
        <f>SUM(F29:F46)</f>
        <v>497</v>
      </c>
    </row>
  </sheetData>
  <sheetProtection/>
  <mergeCells count="3">
    <mergeCell ref="E1:F1"/>
    <mergeCell ref="G1:H1"/>
    <mergeCell ref="I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27.7109375" style="0" bestFit="1" customWidth="1"/>
    <col min="2" max="2" width="6.28125" style="0" bestFit="1" customWidth="1"/>
    <col min="3" max="3" width="10.28125" style="0" bestFit="1" customWidth="1"/>
    <col min="4" max="4" width="5.421875" style="0" bestFit="1" customWidth="1"/>
  </cols>
  <sheetData>
    <row r="1" spans="1:4" ht="15">
      <c r="A1" t="s">
        <v>132</v>
      </c>
      <c r="B1" t="s">
        <v>96</v>
      </c>
      <c r="C1" t="s">
        <v>129</v>
      </c>
      <c r="D1" t="s">
        <v>130</v>
      </c>
    </row>
    <row r="3" ht="15">
      <c r="A3" t="s">
        <v>1</v>
      </c>
    </row>
    <row r="4" spans="1:4" ht="15">
      <c r="A4" t="s">
        <v>104</v>
      </c>
      <c r="B4">
        <v>1</v>
      </c>
      <c r="D4">
        <f aca="true" t="shared" si="0" ref="D4:D13">B4+C4</f>
        <v>1</v>
      </c>
    </row>
    <row r="5" spans="1:4" ht="15">
      <c r="A5" t="s">
        <v>105</v>
      </c>
      <c r="B5">
        <v>1</v>
      </c>
      <c r="D5">
        <f t="shared" si="0"/>
        <v>1</v>
      </c>
    </row>
    <row r="6" spans="1:4" ht="15">
      <c r="A6" t="s">
        <v>106</v>
      </c>
      <c r="B6">
        <v>1</v>
      </c>
      <c r="D6">
        <f t="shared" si="0"/>
        <v>1</v>
      </c>
    </row>
    <row r="7" spans="1:4" ht="15">
      <c r="A7" t="s">
        <v>107</v>
      </c>
      <c r="B7">
        <v>1</v>
      </c>
      <c r="D7">
        <f t="shared" si="0"/>
        <v>1</v>
      </c>
    </row>
    <row r="8" spans="1:4" ht="15">
      <c r="A8" t="s">
        <v>97</v>
      </c>
      <c r="B8">
        <v>1</v>
      </c>
      <c r="D8">
        <f t="shared" si="0"/>
        <v>1</v>
      </c>
    </row>
    <row r="9" spans="1:4" ht="15">
      <c r="A9" t="s">
        <v>98</v>
      </c>
      <c r="B9">
        <v>1</v>
      </c>
      <c r="D9">
        <f t="shared" si="0"/>
        <v>1</v>
      </c>
    </row>
    <row r="10" spans="1:4" ht="15">
      <c r="A10" t="s">
        <v>99</v>
      </c>
      <c r="B10">
        <v>1</v>
      </c>
      <c r="D10">
        <f t="shared" si="0"/>
        <v>1</v>
      </c>
    </row>
    <row r="11" spans="1:4" ht="15">
      <c r="A11" t="s">
        <v>135</v>
      </c>
      <c r="C11">
        <v>1</v>
      </c>
      <c r="D11">
        <f t="shared" si="0"/>
        <v>1</v>
      </c>
    </row>
    <row r="12" spans="1:4" ht="15">
      <c r="A12" t="s">
        <v>136</v>
      </c>
      <c r="C12">
        <v>1</v>
      </c>
      <c r="D12">
        <f t="shared" si="0"/>
        <v>1</v>
      </c>
    </row>
    <row r="13" spans="1:4" ht="15">
      <c r="A13" t="s">
        <v>137</v>
      </c>
      <c r="C13">
        <v>1</v>
      </c>
      <c r="D13">
        <f t="shared" si="0"/>
        <v>1</v>
      </c>
    </row>
    <row r="15" ht="15">
      <c r="A15" t="s">
        <v>12</v>
      </c>
    </row>
    <row r="19" ht="15">
      <c r="A19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6" sqref="C6:D6"/>
    </sheetView>
  </sheetViews>
  <sheetFormatPr defaultColWidth="9.140625" defaultRowHeight="15"/>
  <sheetData>
    <row r="1" spans="1:4" ht="15">
      <c r="A1" t="s">
        <v>132</v>
      </c>
      <c r="B1" t="s">
        <v>96</v>
      </c>
      <c r="C1" t="s">
        <v>129</v>
      </c>
      <c r="D1" t="s">
        <v>130</v>
      </c>
    </row>
    <row r="3" ht="15">
      <c r="A3" t="s">
        <v>1</v>
      </c>
    </row>
    <row r="4" spans="1:4" ht="15">
      <c r="A4" t="s">
        <v>101</v>
      </c>
      <c r="B4">
        <v>1</v>
      </c>
      <c r="D4">
        <f>B4+C4</f>
        <v>1</v>
      </c>
    </row>
    <row r="5" spans="1:4" ht="15">
      <c r="A5" t="s">
        <v>157</v>
      </c>
      <c r="C5">
        <v>1</v>
      </c>
      <c r="D5">
        <f>B5+C5</f>
        <v>1</v>
      </c>
    </row>
    <row r="6" spans="1:4" ht="15">
      <c r="A6" t="s">
        <v>158</v>
      </c>
      <c r="C6">
        <v>1</v>
      </c>
      <c r="D6">
        <f>B6+C6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2011-09-09T23:54:30Z</dcterms:modified>
  <cp:category/>
  <cp:version/>
  <cp:contentType/>
  <cp:contentStatus/>
</cp:coreProperties>
</file>